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nswgov-my.sharepoint.com/personal/delilah_rodrigues_pi_nsw_gov_au/Documents/Desktop/"/>
    </mc:Choice>
  </mc:AlternateContent>
  <xr:revisionPtr revIDLastSave="50" documentId="8_{247395AB-5B78-44E8-BE9F-3AC2D2DD4A7E}" xr6:coauthVersionLast="47" xr6:coauthVersionMax="47" xr10:uidLastSave="{2D9C8814-CBBC-43AF-9F5C-BF14C7810A47}"/>
  <workbookProtection workbookAlgorithmName="SHA-512" workbookHashValue="vDk1oam+Z8m1YwM7qoYXCx8wCllpFN6a5+hs0EQKDn4SSX9xZDKMnNmX6CSX1pqrvY+lZIY4vQkIK3N7GTk3OQ==" workbookSaltValue="RHBGm1en6ePuH9wYKrIr8w==" workbookSpinCount="100000" lockStructure="1"/>
  <bookViews>
    <workbookView xWindow="555" yWindow="180" windowWidth="25395" windowHeight="13620" xr2:uid="{00000000-000D-0000-FFFF-FFFF00000000}"/>
  </bookViews>
  <sheets>
    <sheet name="Sheet1" sheetId="1" r:id="rId1"/>
  </sheets>
  <definedNames>
    <definedName name="_xlnm.Print_Area" localSheetId="0">Sheet1!$A$1:$H$132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7" i="1" l="1"/>
  <c r="D59" i="1"/>
  <c r="C80" i="1"/>
  <c r="E71" i="1"/>
  <c r="D65" i="1"/>
  <c r="D64" i="1"/>
  <c r="D66" i="1"/>
  <c r="D67" i="1"/>
  <c r="D68" i="1"/>
  <c r="D69" i="1"/>
  <c r="D60" i="1" l="1"/>
  <c r="C82" i="1"/>
  <c r="C81" i="1"/>
  <c r="C79" i="1"/>
  <c r="C78" i="1"/>
  <c r="C77" i="1"/>
  <c r="C76" i="1"/>
  <c r="C75" i="1"/>
  <c r="C74" i="1"/>
  <c r="E123" i="1" l="1"/>
  <c r="E110" i="1"/>
  <c r="E85" i="1"/>
  <c r="F120" i="1" l="1"/>
  <c r="F121" i="1"/>
  <c r="F104" i="1"/>
  <c r="F105" i="1"/>
  <c r="F106" i="1"/>
  <c r="F107" i="1"/>
  <c r="C107" i="1"/>
  <c r="C106" i="1"/>
  <c r="C105" i="1"/>
  <c r="C104" i="1"/>
  <c r="C103" i="1"/>
  <c r="C102" i="1"/>
  <c r="C101" i="1"/>
  <c r="C100" i="1"/>
  <c r="C96" i="1"/>
  <c r="C95" i="1"/>
  <c r="F78" i="1"/>
  <c r="F79" i="1"/>
  <c r="F80" i="1"/>
  <c r="F81" i="1"/>
  <c r="F75" i="1"/>
  <c r="F76" i="1"/>
  <c r="D63" i="1"/>
  <c r="E90" i="1" l="1"/>
  <c r="E48" i="1"/>
  <c r="E47" i="1"/>
  <c r="E89" i="1"/>
  <c r="B90" i="1"/>
  <c r="B89" i="1"/>
  <c r="B48" i="1"/>
  <c r="E130" i="1"/>
  <c r="E129" i="1"/>
  <c r="E128" i="1"/>
  <c r="E127" i="1"/>
  <c r="F118" i="1"/>
  <c r="F117" i="1"/>
  <c r="F116" i="1"/>
  <c r="F109" i="1"/>
  <c r="F108" i="1"/>
  <c r="F103" i="1"/>
  <c r="F102" i="1"/>
  <c r="F101" i="1"/>
  <c r="F100" i="1"/>
  <c r="F98" i="1"/>
  <c r="F97" i="1"/>
  <c r="F96" i="1"/>
  <c r="F95" i="1"/>
  <c r="F84" i="1"/>
  <c r="F82" i="1"/>
  <c r="F77" i="1"/>
  <c r="F74" i="1"/>
  <c r="F70" i="1"/>
  <c r="D70" i="1"/>
  <c r="F69" i="1"/>
  <c r="F68" i="1"/>
  <c r="F67" i="1"/>
  <c r="F66" i="1"/>
  <c r="F65" i="1"/>
  <c r="F64" i="1"/>
  <c r="F63" i="1"/>
  <c r="F62" i="1"/>
  <c r="F60" i="1"/>
  <c r="F59" i="1"/>
  <c r="F58" i="1"/>
  <c r="D41" i="1"/>
  <c r="D31" i="1"/>
  <c r="D32" i="1" s="1"/>
  <c r="F123" i="1" l="1"/>
  <c r="F85" i="1"/>
  <c r="F110" i="1"/>
  <c r="F71" i="1"/>
  <c r="F130" i="1"/>
  <c r="F129" i="1"/>
  <c r="F128" i="1"/>
  <c r="E131" i="1"/>
  <c r="F127" i="1"/>
  <c r="D34" i="1"/>
  <c r="D35" i="1" s="1"/>
  <c r="F131" i="1" l="1"/>
  <c r="E132" i="1" s="1"/>
</calcChain>
</file>

<file path=xl/sharedStrings.xml><?xml version="1.0" encoding="utf-8"?>
<sst xmlns="http://schemas.openxmlformats.org/spreadsheetml/2006/main" count="170" uniqueCount="147">
  <si>
    <t>Claimant:</t>
  </si>
  <si>
    <t>Matter:</t>
  </si>
  <si>
    <t>Damages Calculator</t>
  </si>
  <si>
    <t>Damages</t>
  </si>
  <si>
    <t>Amounts</t>
  </si>
  <si>
    <t>A. Non-economic loss</t>
  </si>
  <si>
    <t>B. Economic losses</t>
  </si>
  <si>
    <t>1. Past loss of earnings</t>
  </si>
  <si>
    <t>2. Past superannuation</t>
  </si>
  <si>
    <t>3. Fox v Wood</t>
  </si>
  <si>
    <t>4. Future economic loss</t>
  </si>
  <si>
    <t>5. Future superannuation</t>
  </si>
  <si>
    <t>6. Past treatment</t>
  </si>
  <si>
    <t>7. Future treatment</t>
  </si>
  <si>
    <t>8. Past gratuitous care</t>
  </si>
  <si>
    <t>9. Future gratuitous care</t>
  </si>
  <si>
    <t>10. Past paid care</t>
  </si>
  <si>
    <t>11. Future paid care</t>
  </si>
  <si>
    <t>12. Interest</t>
  </si>
  <si>
    <t>13. Other</t>
  </si>
  <si>
    <t>Sub total economic losses</t>
  </si>
  <si>
    <t>C. Sub Total Damages Assessed</t>
  </si>
  <si>
    <t>D. Deduction for Contributory Negligence</t>
  </si>
  <si>
    <t>14. Contrib. Neg. percentage</t>
  </si>
  <si>
    <t>E. Total Damages Assessed</t>
  </si>
  <si>
    <t>F. Insurer to have credit for - s 130 payments</t>
  </si>
  <si>
    <t>15. Victims Compensation</t>
  </si>
  <si>
    <t>16. ANF</t>
  </si>
  <si>
    <t>17. s 83 payments</t>
  </si>
  <si>
    <t>18. s 84A Hardship payments</t>
  </si>
  <si>
    <t xml:space="preserve">   Sub total credits</t>
  </si>
  <si>
    <t>Schedule 1 - Maximum Costs for legal services (Clause 6(1))</t>
  </si>
  <si>
    <t>Clause 1 - Costs determined by reference to certain stages in the matter - Table A</t>
  </si>
  <si>
    <t>GST</t>
  </si>
  <si>
    <t>Schedule 1 – Clauses 2 &amp; 3 – Other Costs for Legal Services</t>
  </si>
  <si>
    <t>Costs Allowed
(May be less than max.)</t>
  </si>
  <si>
    <t xml:space="preserve">Schedule 2 - Maximum fees for Medico-Legal Services (Clause 10) </t>
  </si>
  <si>
    <t>Appearances as witnesses</t>
  </si>
  <si>
    <t>Medical reports</t>
  </si>
  <si>
    <t>Costs Not Regulated (Clause 4)</t>
  </si>
  <si>
    <t>Costs Allowed</t>
  </si>
  <si>
    <t>Costs Calculation Totals</t>
  </si>
  <si>
    <t>Area</t>
  </si>
  <si>
    <t>Schedule 1 - Clauses 2 &amp; 3 - Other Costs for Legal Services</t>
  </si>
  <si>
    <t>Total Costs &amp; Total GST</t>
  </si>
  <si>
    <t>Total (Including GST)</t>
  </si>
  <si>
    <t>Member:</t>
  </si>
  <si>
    <t>Damages and Costs Calculators</t>
  </si>
  <si>
    <t>Page 2</t>
  </si>
  <si>
    <t>Motor Accidents Compensation Act 1999</t>
  </si>
  <si>
    <t xml:space="preserve"> </t>
  </si>
  <si>
    <t>Enter data in all applicable boxes. If a listed head of damage has not been claimed - leave it blank. If a head of damage is claimed but damages allowed are nil for that head of damage - insert 0.00</t>
  </si>
  <si>
    <t>Maximum costs allowable</t>
  </si>
  <si>
    <t xml:space="preserve">Conference directly related to an assessment </t>
  </si>
  <si>
    <t>Page 1</t>
  </si>
  <si>
    <t>Health Practitioners giving evidence</t>
  </si>
  <si>
    <t>Travelling Allowance</t>
  </si>
  <si>
    <t>Accommodation and meals</t>
  </si>
  <si>
    <t>In connection with appearance as a witness - reasonable costs</t>
  </si>
  <si>
    <t>The amount of total damages assessed is used to form the basis of the amounts awarded for stages 4 and 5 as per Part 2 of the costs calculator below.</t>
  </si>
  <si>
    <t>Costs Calculator</t>
  </si>
  <si>
    <t>Motor Accidents Compensation Regulation - Schedule 1 Maximum costs for legal services</t>
  </si>
  <si>
    <t xml:space="preserve">Medical Disputes under Part 3.4 referred for assessment
</t>
  </si>
  <si>
    <t>Amount claimed for costs</t>
  </si>
  <si>
    <t>Name of doctor</t>
  </si>
  <si>
    <t>Name of expert or service provider</t>
  </si>
  <si>
    <t>Sub-total</t>
  </si>
  <si>
    <t>Matter number</t>
  </si>
  <si>
    <t>Member</t>
  </si>
  <si>
    <t>Claimant</t>
  </si>
  <si>
    <t>N/A</t>
  </si>
  <si>
    <t>Costs assessed and allowed</t>
  </si>
  <si>
    <t>Damages Assessed</t>
  </si>
  <si>
    <t>Maximum costs
allowable</t>
  </si>
  <si>
    <t>2 cents per dollar of the assessment (and complete to include stage 4 above)</t>
  </si>
  <si>
    <r>
      <rPr>
        <sz val="12"/>
        <color rgb="FF000000"/>
        <rFont val="Arial"/>
        <family val="2"/>
      </rPr>
      <t xml:space="preserve">Liability </t>
    </r>
    <r>
      <rPr>
        <b/>
        <sz val="12"/>
        <color rgb="FF000000"/>
        <rFont val="Arial"/>
        <family val="2"/>
      </rPr>
      <t>not</t>
    </r>
    <r>
      <rPr>
        <sz val="12"/>
        <color rgb="FF000000"/>
        <rFont val="Arial"/>
        <family val="2"/>
      </rPr>
      <t xml:space="preserve"> wholly admitted</t>
    </r>
    <r>
      <rPr>
        <b/>
        <sz val="12"/>
        <color indexed="8"/>
        <rFont val="Arial"/>
        <family val="2"/>
      </rPr>
      <t xml:space="preserve"> - 10 cents for each $ of the settlement</t>
    </r>
  </si>
  <si>
    <r>
      <rPr>
        <sz val="12"/>
        <color rgb="FF000000"/>
        <rFont val="Arial"/>
        <family val="2"/>
      </rPr>
      <t>Liability wholly admitted</t>
    </r>
    <r>
      <rPr>
        <b/>
        <sz val="12"/>
        <color rgb="FF000000"/>
        <rFont val="Arial"/>
        <family val="2"/>
      </rPr>
      <t xml:space="preserve"> - 7.24 mu plus 12 cents for each $ over $20,000</t>
    </r>
  </si>
  <si>
    <r>
      <t>Stage 5</t>
    </r>
    <r>
      <rPr>
        <sz val="12"/>
        <color indexed="8"/>
        <rFont val="Arial"/>
        <family val="2"/>
      </rPr>
      <t xml:space="preserve"> - Resolution after assessment before court</t>
    </r>
  </si>
  <si>
    <r>
      <t xml:space="preserve">(a) </t>
    </r>
    <r>
      <rPr>
        <sz val="12"/>
        <color rgb="FF000000"/>
        <rFont val="Arial"/>
        <family val="2"/>
      </rPr>
      <t>fees for accident investigation or reconstruction reports</t>
    </r>
  </si>
  <si>
    <r>
      <t>(b)</t>
    </r>
    <r>
      <rPr>
        <sz val="12"/>
        <color rgb="FF000000"/>
        <rFont val="Arial"/>
        <family val="2"/>
      </rPr>
      <t xml:space="preserve"> fees for accountants' reports</t>
    </r>
  </si>
  <si>
    <r>
      <t>(d)</t>
    </r>
    <r>
      <rPr>
        <sz val="12"/>
        <color indexed="8"/>
        <rFont val="Arial"/>
        <family val="2"/>
      </rPr>
      <t xml:space="preserve"> fees for other reports relating to treatment or rehab (eg, house mods)</t>
    </r>
  </si>
  <si>
    <r>
      <t xml:space="preserve">(e) </t>
    </r>
    <r>
      <rPr>
        <sz val="12"/>
        <color rgb="FF000000"/>
        <rFont val="Arial"/>
        <family val="2"/>
      </rPr>
      <t>fees for clinical records (including medical practitioners)</t>
    </r>
  </si>
  <si>
    <r>
      <t xml:space="preserve">(f) </t>
    </r>
    <r>
      <rPr>
        <sz val="12"/>
        <color rgb="FF000000"/>
        <rFont val="Arial"/>
        <family val="2"/>
      </rPr>
      <t>fees for interpreter or translation services</t>
    </r>
  </si>
  <si>
    <t>Stage 1</t>
  </si>
  <si>
    <t>ANF completed by legal representative</t>
  </si>
  <si>
    <r>
      <t>Stage 2</t>
    </r>
    <r>
      <rPr>
        <sz val="12"/>
        <color indexed="8"/>
        <rFont val="Arial"/>
        <family val="2"/>
      </rPr>
      <t xml:space="preserve"> </t>
    </r>
  </si>
  <si>
    <r>
      <rPr>
        <sz val="12"/>
        <color rgb="FF000000"/>
        <rFont val="Arial"/>
        <family val="2"/>
      </rPr>
      <t>From retainer to service of claim form</t>
    </r>
    <r>
      <rPr>
        <b/>
        <sz val="12"/>
        <color indexed="8"/>
        <rFont val="Arial"/>
        <family val="2"/>
      </rPr>
      <t xml:space="preserve"> - maximum 2.92 mu</t>
    </r>
    <r>
      <rPr>
        <sz val="12"/>
        <color indexed="8"/>
        <rFont val="Arial"/>
        <family val="2"/>
      </rPr>
      <t xml:space="preserve">
</t>
    </r>
  </si>
  <si>
    <t>Stage 3</t>
  </si>
  <si>
    <r>
      <rPr>
        <sz val="12"/>
        <color rgb="FF000000"/>
        <rFont val="Arial"/>
        <family val="2"/>
      </rPr>
      <t xml:space="preserve">From service of claim form to response to Insurer’s offer </t>
    </r>
    <r>
      <rPr>
        <b/>
        <sz val="12"/>
        <color indexed="8"/>
        <rFont val="Arial"/>
        <family val="2"/>
      </rPr>
      <t xml:space="preserve">- maximum 4.32 mu
</t>
    </r>
  </si>
  <si>
    <t>Stage 4</t>
  </si>
  <si>
    <t>Resolution without certificate of assessment - Costs dependent on damages and liability status</t>
  </si>
  <si>
    <r>
      <rPr>
        <sz val="12"/>
        <color rgb="FF000000"/>
        <rFont val="Arial"/>
        <family val="2"/>
      </rPr>
      <t>Liability not wholly admitted</t>
    </r>
    <r>
      <rPr>
        <b/>
        <sz val="12"/>
        <color rgb="FF000000"/>
        <rFont val="Arial"/>
        <family val="2"/>
      </rPr>
      <t xml:space="preserve"> - 25.92 mu plus 12 cents per $ over $20,000</t>
    </r>
  </si>
  <si>
    <r>
      <rPr>
        <sz val="12"/>
        <color rgb="FF000000"/>
        <rFont val="Arial"/>
        <family val="2"/>
      </rPr>
      <t>Liability wholly admitted</t>
    </r>
    <r>
      <rPr>
        <b/>
        <sz val="12"/>
        <color rgb="FF000000"/>
        <rFont val="Arial"/>
        <family val="2"/>
      </rPr>
      <t xml:space="preserve"> - 51.84 mu plus 10 cents per $ over $50,000</t>
    </r>
  </si>
  <si>
    <r>
      <rPr>
        <sz val="12"/>
        <color rgb="FF000000"/>
        <rFont val="Arial"/>
        <family val="2"/>
      </rPr>
      <t>Liability not wholly admitted</t>
    </r>
    <r>
      <rPr>
        <b/>
        <sz val="12"/>
        <color rgb="FF000000"/>
        <rFont val="Arial"/>
        <family val="2"/>
      </rPr>
      <t xml:space="preserve"> - 71.28 mu plus 10 cents per $ over $50,000</t>
    </r>
  </si>
  <si>
    <r>
      <rPr>
        <sz val="12"/>
        <color rgb="FF000000"/>
        <rFont val="Arial"/>
        <family val="2"/>
      </rPr>
      <t>Liability wholly admitted</t>
    </r>
    <r>
      <rPr>
        <b/>
        <sz val="12"/>
        <color indexed="8"/>
        <rFont val="Arial"/>
        <family val="2"/>
      </rPr>
      <t xml:space="preserve"> </t>
    </r>
    <r>
      <rPr>
        <b/>
        <sz val="12"/>
        <color rgb="FF000000"/>
        <rFont val="Arial"/>
        <family val="2"/>
      </rPr>
      <t>- 114.48 mu plus 2 cents per $ over $100,000</t>
    </r>
  </si>
  <si>
    <r>
      <rPr>
        <sz val="12"/>
        <color rgb="FF000000"/>
        <rFont val="Arial"/>
        <family val="2"/>
      </rPr>
      <t>Liability not wholly admitted</t>
    </r>
    <r>
      <rPr>
        <b/>
        <sz val="12"/>
        <color indexed="8"/>
        <rFont val="Arial"/>
        <family val="2"/>
      </rPr>
      <t xml:space="preserve"> - </t>
    </r>
    <r>
      <rPr>
        <b/>
        <sz val="12"/>
        <color rgb="FF000000"/>
        <rFont val="Arial"/>
        <family val="2"/>
      </rPr>
      <t>133.92 mu plus 2 cents per $ over $100,000</t>
    </r>
  </si>
  <si>
    <t>Over $20,000 &amp; under $50,000</t>
  </si>
  <si>
    <t>Over $50,000 &amp; under $100,000</t>
  </si>
  <si>
    <t>Over $100,000</t>
  </si>
  <si>
    <t>Less than $20,000</t>
  </si>
  <si>
    <t>Country loading</t>
  </si>
  <si>
    <t>See the list in the Regulation</t>
  </si>
  <si>
    <t>Interstate loadings</t>
  </si>
  <si>
    <t>Interstate loadings are 'reasonable'.</t>
  </si>
  <si>
    <r>
      <rPr>
        <b/>
        <sz val="12"/>
        <color indexed="8"/>
        <rFont val="Arial"/>
        <family val="2"/>
      </rPr>
      <t xml:space="preserve">Original medical assessment s 60 - </t>
    </r>
    <r>
      <rPr>
        <sz val="12"/>
        <color indexed="8"/>
        <rFont val="Arial"/>
        <family val="2"/>
      </rPr>
      <t xml:space="preserve">max amount per medical dispute - </t>
    </r>
    <r>
      <rPr>
        <b/>
        <sz val="12"/>
        <color rgb="FF000000"/>
        <rFont val="Arial"/>
        <family val="2"/>
      </rPr>
      <t>10 mu</t>
    </r>
  </si>
  <si>
    <r>
      <rPr>
        <b/>
        <sz val="12"/>
        <color rgb="FF000000"/>
        <rFont val="Arial"/>
        <family val="2"/>
      </rPr>
      <t>Further medical assessment s 62</t>
    </r>
    <r>
      <rPr>
        <sz val="12"/>
        <color indexed="8"/>
        <rFont val="Arial"/>
        <family val="2"/>
      </rPr>
      <t xml:space="preserve"> - if further assessment occurs - </t>
    </r>
    <r>
      <rPr>
        <b/>
        <sz val="12"/>
        <color rgb="FF000000"/>
        <rFont val="Arial"/>
        <family val="2"/>
      </rPr>
      <t>10 mu</t>
    </r>
  </si>
  <si>
    <r>
      <rPr>
        <b/>
        <sz val="12"/>
        <color rgb="FF000000"/>
        <rFont val="Arial"/>
        <family val="2"/>
      </rPr>
      <t>Review of medical assessment s 63</t>
    </r>
    <r>
      <rPr>
        <sz val="12"/>
        <color indexed="8"/>
        <rFont val="Arial"/>
        <family val="2"/>
      </rPr>
      <t xml:space="preserve"> - if referred to a  panel - 10 mu</t>
    </r>
  </si>
  <si>
    <t xml:space="preserve">Claim Disputes Special Assessment - s96                                                                                </t>
  </si>
  <si>
    <r>
      <t xml:space="preserve">Maximum amount per dispute - </t>
    </r>
    <r>
      <rPr>
        <b/>
        <sz val="12"/>
        <color rgb="FF000000"/>
        <rFont val="Arial"/>
        <family val="2"/>
      </rPr>
      <t>12 mu</t>
    </r>
  </si>
  <si>
    <r>
      <rPr>
        <b/>
        <i/>
        <sz val="12"/>
        <color rgb="FF000000"/>
        <rFont val="Arial"/>
        <family val="2"/>
      </rPr>
      <t xml:space="preserve">NOTE: </t>
    </r>
    <r>
      <rPr>
        <i/>
        <sz val="12"/>
        <color rgb="FF000000"/>
        <rFont val="Arial"/>
        <family val="2"/>
      </rPr>
      <t xml:space="preserve">Maximum amount for all medical disputes per claim - </t>
    </r>
    <r>
      <rPr>
        <b/>
        <i/>
        <sz val="12"/>
        <color rgb="FF000000"/>
        <rFont val="Arial"/>
        <family val="2"/>
      </rPr>
      <t>25 mu</t>
    </r>
  </si>
  <si>
    <t>Representation at assessment conference hearing</t>
  </si>
  <si>
    <r>
      <t xml:space="preserve">Maximum flat fee of </t>
    </r>
    <r>
      <rPr>
        <b/>
        <sz val="12"/>
        <color rgb="FF000000"/>
        <rFont val="Arial"/>
        <family val="2"/>
      </rPr>
      <t>12.5 mu</t>
    </r>
    <r>
      <rPr>
        <sz val="12"/>
        <color indexed="8"/>
        <rFont val="Arial"/>
        <family val="2"/>
      </rPr>
      <t xml:space="preserve">
</t>
    </r>
  </si>
  <si>
    <r>
      <t xml:space="preserve">Maximum hourly rate after first 2 hours - </t>
    </r>
    <r>
      <rPr>
        <b/>
        <sz val="12"/>
        <color rgb="FF000000"/>
        <rFont val="Arial"/>
        <family val="2"/>
      </rPr>
      <t>3 mu</t>
    </r>
  </si>
  <si>
    <r>
      <t xml:space="preserve">Maximum hourly rate - </t>
    </r>
    <r>
      <rPr>
        <b/>
        <sz val="12"/>
        <color rgb="FF000000"/>
        <rFont val="Arial"/>
        <family val="2"/>
      </rPr>
      <t>3 mu</t>
    </r>
  </si>
  <si>
    <r>
      <rPr>
        <b/>
        <sz val="12"/>
        <color theme="1"/>
        <rFont val="Arial"/>
        <family val="2"/>
      </rPr>
      <t>Attending GP Reports</t>
    </r>
    <r>
      <rPr>
        <sz val="12"/>
        <color theme="1"/>
        <rFont val="Arial"/>
        <family val="2"/>
      </rPr>
      <t xml:space="preserve"> 
No re-examination - </t>
    </r>
    <r>
      <rPr>
        <b/>
        <sz val="12"/>
        <color theme="1"/>
        <rFont val="Arial"/>
        <family val="2"/>
      </rPr>
      <t>2.5 mu each</t>
    </r>
  </si>
  <si>
    <r>
      <rPr>
        <b/>
        <sz val="12"/>
        <color theme="1"/>
        <rFont val="Arial"/>
        <family val="2"/>
      </rPr>
      <t>Attending Specialist Reports</t>
    </r>
    <r>
      <rPr>
        <sz val="12"/>
        <color theme="1"/>
        <rFont val="Arial"/>
        <family val="2"/>
      </rPr>
      <t xml:space="preserve"> 
No re-examination -</t>
    </r>
    <r>
      <rPr>
        <b/>
        <sz val="12"/>
        <color theme="1"/>
        <rFont val="Arial"/>
        <family val="2"/>
      </rPr>
      <t xml:space="preserve"> 8 mu each</t>
    </r>
  </si>
  <si>
    <r>
      <rPr>
        <b/>
        <sz val="12"/>
        <color theme="1"/>
        <rFont val="Arial"/>
        <family val="2"/>
      </rPr>
      <t xml:space="preserve">Medico-Legal Specialist Reports - Not jointly agreed </t>
    </r>
    <r>
      <rPr>
        <sz val="12"/>
        <color theme="1"/>
        <rFont val="Arial"/>
        <family val="2"/>
      </rPr>
      <t xml:space="preserve"> No examination - </t>
    </r>
    <r>
      <rPr>
        <b/>
        <sz val="12"/>
        <color theme="1"/>
        <rFont val="Arial"/>
        <family val="2"/>
      </rPr>
      <t>8 mu each</t>
    </r>
  </si>
  <si>
    <r>
      <rPr>
        <b/>
        <sz val="12"/>
        <color theme="1"/>
        <rFont val="Arial"/>
        <family val="2"/>
      </rPr>
      <t>Medico-Legal Specialist Reports - JOINTLY agreed</t>
    </r>
    <r>
      <rPr>
        <sz val="12"/>
        <color theme="1"/>
        <rFont val="Arial"/>
        <family val="2"/>
      </rPr>
      <t xml:space="preserve">
No examination - </t>
    </r>
    <r>
      <rPr>
        <b/>
        <sz val="12"/>
        <color theme="1"/>
        <rFont val="Arial"/>
        <family val="2"/>
      </rPr>
      <t>12 mu each</t>
    </r>
  </si>
  <si>
    <r>
      <rPr>
        <b/>
        <sz val="12"/>
        <color theme="1"/>
        <rFont val="Arial"/>
        <family val="2"/>
      </rPr>
      <t>Medico-Legal Specialist Reports - JOINTLY agreed</t>
    </r>
    <r>
      <rPr>
        <sz val="12"/>
        <color theme="1"/>
        <rFont val="Arial"/>
        <family val="2"/>
      </rPr>
      <t xml:space="preserve"> with examination - </t>
    </r>
    <r>
      <rPr>
        <b/>
        <sz val="12"/>
        <color theme="1"/>
        <rFont val="Arial"/>
        <family val="2"/>
      </rPr>
      <t>16 mu each</t>
    </r>
  </si>
  <si>
    <r>
      <rPr>
        <b/>
        <sz val="12"/>
        <color theme="1"/>
        <rFont val="Arial"/>
        <family val="2"/>
      </rPr>
      <t>Attending Specialist Reports</t>
    </r>
    <r>
      <rPr>
        <sz val="12"/>
        <color theme="1"/>
        <rFont val="Arial"/>
        <family val="2"/>
      </rPr>
      <t xml:space="preserve"> with examination - 12 mu </t>
    </r>
    <r>
      <rPr>
        <b/>
        <sz val="12"/>
        <color theme="1"/>
        <rFont val="Arial"/>
        <family val="2"/>
      </rPr>
      <t>each</t>
    </r>
  </si>
  <si>
    <r>
      <rPr>
        <b/>
        <sz val="12"/>
        <color theme="1"/>
        <rFont val="Arial"/>
        <family val="2"/>
      </rPr>
      <t>Attending GP Reports</t>
    </r>
    <r>
      <rPr>
        <sz val="12"/>
        <color theme="1"/>
        <rFont val="Arial"/>
        <family val="2"/>
      </rPr>
      <t xml:space="preserve"> with examination - </t>
    </r>
    <r>
      <rPr>
        <b/>
        <sz val="12"/>
        <color theme="1"/>
        <rFont val="Arial"/>
        <family val="2"/>
      </rPr>
      <t>3.3 mu each</t>
    </r>
  </si>
  <si>
    <r>
      <rPr>
        <b/>
        <sz val="12"/>
        <color theme="1"/>
        <rFont val="Arial"/>
        <family val="2"/>
      </rPr>
      <t>Medico-Legal Specialist Reports - Not jointly agreed</t>
    </r>
    <r>
      <rPr>
        <sz val="12"/>
        <color theme="1"/>
        <rFont val="Arial"/>
        <family val="2"/>
      </rPr>
      <t xml:space="preserve"> with examination - </t>
    </r>
    <r>
      <rPr>
        <b/>
        <sz val="12"/>
        <color theme="1"/>
        <rFont val="Arial"/>
        <family val="2"/>
      </rPr>
      <t>12 mu each</t>
    </r>
  </si>
  <si>
    <r>
      <rPr>
        <b/>
        <sz val="12"/>
        <rFont val="Arial"/>
        <family val="2"/>
      </rPr>
      <t>Cancellation Fee
If appearance or medical report is not required</t>
    </r>
    <r>
      <rPr>
        <sz val="12"/>
        <rFont val="Arial"/>
        <family val="2"/>
      </rPr>
      <t xml:space="preserve">
Not &gt; 50% of the relevant amount as per the table</t>
    </r>
  </si>
  <si>
    <t>Description of stage and amount of Monetary units</t>
  </si>
  <si>
    <t>Description of medico-legal service and amount of Monetary Units</t>
  </si>
  <si>
    <t>Description of legal service and amount of Monetary Units</t>
  </si>
  <si>
    <t>Category or type of unregulated costs</t>
  </si>
  <si>
    <r>
      <t xml:space="preserve">(c) </t>
    </r>
    <r>
      <rPr>
        <sz val="12"/>
        <color rgb="FF000000"/>
        <rFont val="Arial"/>
        <family val="2"/>
      </rPr>
      <t>reports from health practitioners (other than medical practitioners)</t>
    </r>
  </si>
  <si>
    <r>
      <t xml:space="preserve">(g) </t>
    </r>
    <r>
      <rPr>
        <sz val="12"/>
        <color rgb="FF000000"/>
        <rFont val="Arial"/>
        <family val="2"/>
      </rPr>
      <t>claimant travel costs &amp; expenses attending PIC or court</t>
    </r>
  </si>
  <si>
    <r>
      <t xml:space="preserve">(h) </t>
    </r>
    <r>
      <rPr>
        <sz val="12"/>
        <color rgb="FF000000"/>
        <rFont val="Arial"/>
        <family val="2"/>
      </rPr>
      <t>witness expenses at the PIC or court</t>
    </r>
  </si>
  <si>
    <t>GST free costs</t>
  </si>
  <si>
    <r>
      <t xml:space="preserve">Motor Accidents Compensation Act </t>
    </r>
    <r>
      <rPr>
        <b/>
        <sz val="16"/>
        <color theme="0"/>
        <rFont val="Arial"/>
        <family val="2"/>
      </rPr>
      <t>1999</t>
    </r>
  </si>
  <si>
    <t xml:space="preserve">Date of assessment </t>
  </si>
  <si>
    <t>Page 3</t>
  </si>
  <si>
    <t>Date of assessment:</t>
  </si>
  <si>
    <t>Schedule 1 - Clause 1 - Costs for stages 1-5 - Table A (Clause 6(1))</t>
  </si>
  <si>
    <t>These damages and costs calculators are designed to assist decision makers in providing consistent and accurate costs assessments. They contain summary information only and are not to be a substitute for careful consideration of the provisions of the MAC Act and the MAC Regulation. Members should ensure they are using the most recent version with the correct monetary unit value.</t>
  </si>
  <si>
    <r>
      <rPr>
        <sz val="12"/>
        <color rgb="FF000000"/>
        <rFont val="Arial"/>
        <family val="2"/>
      </rPr>
      <t>Liability wholly admitted</t>
    </r>
    <r>
      <rPr>
        <b/>
        <sz val="12"/>
        <color indexed="8"/>
        <rFont val="Arial"/>
        <family val="2"/>
      </rPr>
      <t xml:space="preserve"> -</t>
    </r>
    <r>
      <rPr>
        <b/>
        <sz val="12"/>
        <color rgb="FF000000"/>
        <rFont val="Arial"/>
        <family val="2"/>
      </rPr>
      <t xml:space="preserve"> 7.24 mu only - no additional cents per $</t>
    </r>
    <r>
      <rPr>
        <b/>
        <sz val="12"/>
        <color indexed="8"/>
        <rFont val="Arial"/>
        <family val="2"/>
      </rPr>
      <t xml:space="preserve">
</t>
    </r>
  </si>
  <si>
    <t>Maximum costs allowable each service or report</t>
  </si>
  <si>
    <r>
      <t xml:space="preserve">The amount of costs are awarded in dollars and cents converted in this calculator from the amount of monetary units provided for in the Regulation. Note the Regulation requires </t>
    </r>
    <r>
      <rPr>
        <b/>
        <sz val="11"/>
        <color rgb="FFFF0000"/>
        <rFont val="Arial"/>
        <family val="2"/>
      </rPr>
      <t>rounding up or down</t>
    </r>
    <r>
      <rPr>
        <b/>
        <sz val="11"/>
        <color theme="1"/>
        <rFont val="Arial"/>
        <family val="2"/>
      </rPr>
      <t xml:space="preserve"> to the nearest dollar and Members should ensure any stage 4 or 5 amounts are rounded.</t>
    </r>
  </si>
  <si>
    <r>
      <rPr>
        <b/>
        <i/>
        <sz val="12"/>
        <color rgb="FF000000"/>
        <rFont val="Arial"/>
        <family val="2"/>
      </rPr>
      <t xml:space="preserve">NOTE: </t>
    </r>
    <r>
      <rPr>
        <i/>
        <sz val="12"/>
        <color rgb="FF000000"/>
        <rFont val="Arial"/>
        <family val="2"/>
      </rPr>
      <t xml:space="preserve">Max per claim (excluding s 96(1)(e)–(g) disputes) - </t>
    </r>
    <r>
      <rPr>
        <b/>
        <i/>
        <sz val="12"/>
        <color rgb="FF000000"/>
        <rFont val="Arial"/>
        <family val="2"/>
      </rPr>
      <t>25 mu</t>
    </r>
  </si>
  <si>
    <r>
      <t xml:space="preserve">Evidence not expert evidence - </t>
    </r>
    <r>
      <rPr>
        <b/>
        <sz val="12"/>
        <rFont val="Arial"/>
        <family val="2"/>
      </rPr>
      <t>3 mu</t>
    </r>
    <r>
      <rPr>
        <sz val="12"/>
        <rFont val="Arial"/>
        <family val="2"/>
      </rPr>
      <t xml:space="preserve"> per hour to max of </t>
    </r>
    <r>
      <rPr>
        <b/>
        <sz val="12"/>
        <rFont val="Arial"/>
        <family val="2"/>
      </rPr>
      <t>6 mu</t>
    </r>
  </si>
  <si>
    <r>
      <rPr>
        <sz val="12"/>
        <rFont val="Arial"/>
        <family val="2"/>
      </rPr>
      <t xml:space="preserve">Expert evidence, </t>
    </r>
    <r>
      <rPr>
        <b/>
        <sz val="12"/>
        <rFont val="Arial"/>
        <family val="2"/>
      </rPr>
      <t>8 mu</t>
    </r>
    <r>
      <rPr>
        <sz val="12"/>
        <rFont val="Arial"/>
        <family val="2"/>
      </rPr>
      <t xml:space="preserve"> for the first 1.5 hours then </t>
    </r>
    <r>
      <rPr>
        <b/>
        <sz val="12"/>
        <rFont val="Arial"/>
        <family val="2"/>
      </rPr>
      <t>3 mu</t>
    </r>
    <r>
      <rPr>
        <sz val="12"/>
        <rFont val="Arial"/>
        <family val="2"/>
      </rPr>
      <t xml:space="preserve"> per hour or part thereof up to a max of </t>
    </r>
    <r>
      <rPr>
        <b/>
        <sz val="12"/>
        <rFont val="Arial"/>
        <family val="2"/>
      </rPr>
      <t xml:space="preserve">24 mu
</t>
    </r>
  </si>
  <si>
    <r>
      <t xml:space="preserve">In connection with appearance as a witness - maximum of </t>
    </r>
    <r>
      <rPr>
        <b/>
        <sz val="12"/>
        <rFont val="Arial"/>
        <family val="2"/>
      </rPr>
      <t>$0.55</t>
    </r>
    <r>
      <rPr>
        <sz val="12"/>
        <rFont val="Arial"/>
        <family val="2"/>
      </rPr>
      <t xml:space="preserve"> per km</t>
    </r>
  </si>
  <si>
    <r>
      <rPr>
        <b/>
        <sz val="12"/>
        <color theme="1"/>
        <rFont val="Arial"/>
        <family val="2"/>
      </rPr>
      <t>Copying medical reports</t>
    </r>
    <r>
      <rPr>
        <sz val="12"/>
        <color theme="1"/>
        <rFont val="Arial"/>
        <family val="2"/>
      </rPr>
      <t xml:space="preserve">  Maximum of </t>
    </r>
    <r>
      <rPr>
        <b/>
        <sz val="12"/>
        <color theme="1"/>
        <rFont val="Arial"/>
        <family val="2"/>
      </rPr>
      <t>$1</t>
    </r>
    <r>
      <rPr>
        <sz val="12"/>
        <color theme="1"/>
        <rFont val="Arial"/>
        <family val="2"/>
      </rPr>
      <t xml:space="preserve"> per page for doctor's copying (not lawyer)</t>
    </r>
  </si>
  <si>
    <t>Note: CPI Indexation for 2024-2025 accident year - 1 monetary unit =</t>
  </si>
  <si>
    <t>Member Version 1.0 for assessments of costs done 1 Oct 24 - 30 Sep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</si>
</sst>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44" formatCode="_-&quot;$&quot;* #,##0.00_-;\-&quot;$&quot;* #,##0.00_-;_-&quot;$&quot;* &quot;-&quot;??_-;_-@_-"/>
    <numFmt numFmtId="164" formatCode="&quot;$&quot;#,##0.00"/>
    <numFmt numFmtId="165" formatCode="[$$-C09]#,##0.00;[Red]\-[$$-C09]#,##0.00"/>
    <numFmt numFmtId="166" formatCode="[$$-C09]#,##0.00"/>
    <numFmt numFmtId="167" formatCode="[$$-C09]#,##0;[Red]\-[$$-C09]#,##0"/>
  </numFmts>
  <fonts count="41"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22"/>
      <color theme="0"/>
      <name val="Arial"/>
      <family val="2"/>
    </font>
    <font>
      <b/>
      <i/>
      <sz val="16"/>
      <color theme="0"/>
      <name val="Arial"/>
      <family val="2"/>
    </font>
    <font>
      <b/>
      <sz val="16"/>
      <color theme="0"/>
      <name val="Arial"/>
      <family val="2"/>
    </font>
    <font>
      <b/>
      <sz val="11"/>
      <color theme="1"/>
      <name val="Arial"/>
      <family val="2"/>
    </font>
    <font>
      <b/>
      <sz val="18"/>
      <color theme="0"/>
      <name val="Arial"/>
      <family val="2"/>
    </font>
    <font>
      <b/>
      <sz val="12"/>
      <color theme="1"/>
      <name val="Arial"/>
      <family val="2"/>
    </font>
    <font>
      <b/>
      <sz val="13"/>
      <color theme="0"/>
      <name val="Arial"/>
      <family val="2"/>
    </font>
    <font>
      <sz val="12"/>
      <color theme="1"/>
      <name val="Arial"/>
      <family val="2"/>
    </font>
    <font>
      <sz val="11"/>
      <color theme="1"/>
      <name val="Arial"/>
      <family val="2"/>
    </font>
    <font>
      <b/>
      <sz val="14"/>
      <color theme="0"/>
      <name val="Arial"/>
      <family val="2"/>
    </font>
    <font>
      <b/>
      <sz val="14"/>
      <color theme="1"/>
      <name val="Arial"/>
      <family val="2"/>
    </font>
    <font>
      <sz val="14"/>
      <color theme="1"/>
      <name val="Arial"/>
      <family val="2"/>
    </font>
    <font>
      <b/>
      <sz val="18"/>
      <color indexed="9"/>
      <name val="Arial"/>
      <family val="2"/>
    </font>
    <font>
      <b/>
      <sz val="14"/>
      <color indexed="9"/>
      <name val="Arial"/>
      <family val="2"/>
    </font>
    <font>
      <b/>
      <sz val="16"/>
      <color indexed="9"/>
      <name val="Arial"/>
      <family val="2"/>
    </font>
    <font>
      <b/>
      <sz val="16"/>
      <name val="Arial"/>
      <family val="2"/>
    </font>
    <font>
      <sz val="14"/>
      <name val="Arial"/>
      <family val="2"/>
    </font>
    <font>
      <sz val="16"/>
      <name val="Arial"/>
      <family val="2"/>
    </font>
    <font>
      <b/>
      <sz val="14"/>
      <name val="Arial"/>
      <family val="2"/>
    </font>
    <font>
      <sz val="10"/>
      <color theme="0"/>
      <name val="Arial"/>
      <family val="2"/>
    </font>
    <font>
      <b/>
      <sz val="12"/>
      <color indexed="8"/>
      <name val="Arial"/>
      <family val="2"/>
    </font>
    <font>
      <sz val="12"/>
      <color indexed="8"/>
      <name val="Arial"/>
      <family val="2"/>
    </font>
    <font>
      <sz val="12"/>
      <name val="Arial"/>
      <family val="2"/>
    </font>
    <font>
      <sz val="12"/>
      <color rgb="FF000000"/>
      <name val="Arial"/>
      <family val="2"/>
    </font>
    <font>
      <b/>
      <sz val="12"/>
      <color rgb="FF000000"/>
      <name val="Arial"/>
      <family val="2"/>
    </font>
    <font>
      <b/>
      <sz val="12"/>
      <name val="Arial"/>
      <family val="2"/>
    </font>
    <font>
      <sz val="10"/>
      <color theme="1"/>
      <name val="Arial"/>
      <family val="2"/>
    </font>
    <font>
      <sz val="16"/>
      <color theme="0"/>
      <name val="Arial"/>
      <family val="2"/>
    </font>
    <font>
      <b/>
      <i/>
      <sz val="12"/>
      <color rgb="FF000000"/>
      <name val="Arial"/>
      <family val="2"/>
    </font>
    <font>
      <i/>
      <sz val="12"/>
      <color rgb="FF000000"/>
      <name val="Arial"/>
      <family val="2"/>
    </font>
    <font>
      <b/>
      <sz val="11"/>
      <color theme="0"/>
      <name val="Calibri"/>
      <family val="2"/>
      <scheme val="minor"/>
    </font>
    <font>
      <sz val="11"/>
      <name val="Arial"/>
      <family val="2"/>
    </font>
    <font>
      <b/>
      <sz val="12"/>
      <color theme="0"/>
      <name val="Arial"/>
      <family val="2"/>
    </font>
    <font>
      <b/>
      <sz val="11"/>
      <name val="Arial"/>
      <family val="2"/>
    </font>
    <font>
      <i/>
      <sz val="11"/>
      <name val="Arial"/>
      <family val="2"/>
    </font>
    <font>
      <b/>
      <sz val="11"/>
      <color rgb="FFFF0000"/>
      <name val="Arial"/>
      <family val="2"/>
    </font>
  </fonts>
  <fills count="1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indexed="9"/>
        <bgColor indexed="64"/>
      </patternFill>
    </fill>
    <fill>
      <patternFill patternType="solid">
        <fgColor theme="5" tint="0.79998168889431442"/>
        <bgColor indexed="65"/>
      </patternFill>
    </fill>
    <fill>
      <patternFill patternType="solid">
        <fgColor rgb="FF92D05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9.9978637043366805E-2"/>
        <bgColor indexed="64"/>
      </patternFill>
    </fill>
    <fill>
      <patternFill patternType="solid">
        <fgColor theme="8" tint="0.79998168889431442"/>
        <bgColor indexed="64"/>
      </patternFill>
    </fill>
    <fill>
      <patternFill patternType="solid">
        <fgColor rgb="FFA5A5A5"/>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top style="medium">
        <color theme="0"/>
      </top>
      <bottom/>
      <diagonal/>
    </border>
    <border>
      <left/>
      <right/>
      <top style="medium">
        <color theme="0"/>
      </top>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ck">
        <color theme="4"/>
      </top>
      <bottom style="thick">
        <color theme="4" tint="0.499984740745262"/>
      </bottom>
      <diagonal/>
    </border>
    <border>
      <left/>
      <right/>
      <top style="thick">
        <color theme="4"/>
      </top>
      <bottom style="thick">
        <color theme="4" tint="0.499984740745262"/>
      </bottom>
      <diagonal/>
    </border>
    <border>
      <left style="medium">
        <color indexed="64"/>
      </left>
      <right style="medium">
        <color theme="0"/>
      </right>
      <top/>
      <bottom style="medium">
        <color indexed="64"/>
      </bottom>
      <diagonal/>
    </border>
    <border>
      <left style="medium">
        <color theme="0"/>
      </left>
      <right style="medium">
        <color theme="0"/>
      </right>
      <top/>
      <bottom style="medium">
        <color indexed="64"/>
      </bottom>
      <diagonal/>
    </border>
    <border>
      <left style="medium">
        <color theme="0"/>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bottom style="thick">
        <color theme="4"/>
      </bottom>
      <diagonal/>
    </border>
    <border>
      <left/>
      <right style="medium">
        <color indexed="64"/>
      </right>
      <top/>
      <bottom style="thick">
        <color theme="4"/>
      </bottom>
      <diagonal/>
    </border>
    <border>
      <left/>
      <right style="medium">
        <color indexed="64"/>
      </right>
      <top style="thick">
        <color theme="4"/>
      </top>
      <bottom style="thick">
        <color theme="4" tint="0.499984740745262"/>
      </bottom>
      <diagonal/>
    </border>
    <border>
      <left style="medium">
        <color indexed="64"/>
      </left>
      <right/>
      <top style="thick">
        <color theme="4" tint="0.499984740745262"/>
      </top>
      <bottom style="medium">
        <color indexed="64"/>
      </bottom>
      <diagonal/>
    </border>
    <border>
      <left style="medium">
        <color indexed="64"/>
      </left>
      <right/>
      <top/>
      <bottom style="thick">
        <color theme="4"/>
      </bottom>
      <diagonal/>
    </border>
  </borders>
  <cellStyleXfs count="9">
    <xf numFmtId="0" fontId="0" fillId="0" borderId="0"/>
    <xf numFmtId="0" fontId="1" fillId="5" borderId="0" applyNumberFormat="0" applyBorder="0" applyAlignment="0" applyProtection="0"/>
    <xf numFmtId="0" fontId="2" fillId="0" borderId="23" applyNumberFormat="0" applyFill="0" applyAlignment="0" applyProtection="0"/>
    <xf numFmtId="0" fontId="3" fillId="0" borderId="24" applyNumberFormat="0" applyFill="0" applyAlignment="0" applyProtection="0"/>
    <xf numFmtId="0" fontId="4" fillId="0" borderId="25" applyNumberFormat="0" applyFill="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5" fillId="11" borderId="46" applyNumberFormat="0" applyAlignment="0" applyProtection="0"/>
  </cellStyleXfs>
  <cellXfs count="222">
    <xf numFmtId="0" fontId="0" fillId="0" borderId="0" xfId="0"/>
    <xf numFmtId="8" fontId="10" fillId="2" borderId="33" xfId="5" applyNumberFormat="1" applyFont="1" applyFill="1" applyBorder="1" applyAlignment="1" applyProtection="1">
      <alignment vertical="center"/>
    </xf>
    <xf numFmtId="0" fontId="8" fillId="0" borderId="0" xfId="4" applyFont="1" applyFill="1" applyBorder="1" applyAlignment="1" applyProtection="1">
      <alignment horizontal="center" vertical="center" wrapText="1"/>
    </xf>
    <xf numFmtId="0" fontId="13" fillId="0" borderId="0" xfId="0" applyFont="1"/>
    <xf numFmtId="0" fontId="13" fillId="7" borderId="0" xfId="0" applyFont="1" applyFill="1"/>
    <xf numFmtId="0" fontId="16" fillId="2" borderId="0" xfId="0" applyFont="1" applyFill="1" applyAlignment="1">
      <alignment vertical="center"/>
    </xf>
    <xf numFmtId="0" fontId="16" fillId="2" borderId="0" xfId="0" applyFont="1" applyFill="1"/>
    <xf numFmtId="0" fontId="17" fillId="8" borderId="1" xfId="0" applyFont="1" applyFill="1" applyBorder="1" applyAlignment="1">
      <alignment horizontal="centerContinuous" vertical="center" wrapText="1"/>
    </xf>
    <xf numFmtId="0" fontId="18" fillId="8" borderId="1" xfId="0" applyFont="1" applyFill="1" applyBorder="1" applyAlignment="1">
      <alignment horizontal="centerContinuous" vertical="center" wrapText="1"/>
    </xf>
    <xf numFmtId="0" fontId="18" fillId="8" borderId="4" xfId="0" applyFont="1" applyFill="1" applyBorder="1" applyAlignment="1">
      <alignment horizontal="centerContinuous" vertical="center" wrapText="1"/>
    </xf>
    <xf numFmtId="0" fontId="20" fillId="2" borderId="5" xfId="0" applyFont="1" applyFill="1" applyBorder="1" applyAlignment="1">
      <alignment horizontal="left" vertical="center"/>
    </xf>
    <xf numFmtId="0" fontId="21" fillId="2" borderId="7" xfId="0" applyFont="1" applyFill="1" applyBorder="1" applyAlignment="1">
      <alignment vertical="center"/>
    </xf>
    <xf numFmtId="44" fontId="12" fillId="0" borderId="35" xfId="6" applyFont="1" applyFill="1" applyBorder="1" applyAlignment="1" applyProtection="1">
      <alignment vertical="center" wrapText="1"/>
      <protection locked="0"/>
    </xf>
    <xf numFmtId="0" fontId="21" fillId="2" borderId="8" xfId="0" applyFont="1" applyFill="1" applyBorder="1" applyAlignment="1">
      <alignment vertical="center"/>
    </xf>
    <xf numFmtId="0" fontId="21" fillId="2" borderId="9" xfId="0" applyFont="1" applyFill="1" applyBorder="1" applyAlignment="1">
      <alignment horizontal="left" vertical="center" indent="1"/>
    </xf>
    <xf numFmtId="0" fontId="21" fillId="2" borderId="10" xfId="0" applyFont="1" applyFill="1" applyBorder="1" applyAlignment="1">
      <alignment vertical="center"/>
    </xf>
    <xf numFmtId="44" fontId="12" fillId="0" borderId="4" xfId="6" applyFont="1" applyFill="1" applyBorder="1" applyAlignment="1" applyProtection="1">
      <alignment vertical="center" wrapText="1"/>
      <protection locked="0"/>
    </xf>
    <xf numFmtId="0" fontId="20" fillId="2" borderId="11" xfId="0" applyFont="1" applyFill="1" applyBorder="1" applyAlignment="1">
      <alignment horizontal="left" vertical="center" indent="1"/>
    </xf>
    <xf numFmtId="0" fontId="22" fillId="2" borderId="12" xfId="0" applyFont="1" applyFill="1" applyBorder="1" applyAlignment="1">
      <alignment vertical="center"/>
    </xf>
    <xf numFmtId="164" fontId="20" fillId="0" borderId="4" xfId="0" applyNumberFormat="1" applyFont="1" applyBorder="1" applyAlignment="1">
      <alignment horizontal="right" vertical="center"/>
    </xf>
    <xf numFmtId="0" fontId="7" fillId="8" borderId="1" xfId="0" applyFont="1" applyFill="1" applyBorder="1" applyAlignment="1">
      <alignment vertical="center"/>
    </xf>
    <xf numFmtId="0" fontId="7" fillId="8" borderId="3" xfId="0" applyFont="1" applyFill="1" applyBorder="1" applyAlignment="1">
      <alignment vertical="center"/>
    </xf>
    <xf numFmtId="164" fontId="7" fillId="8" borderId="4" xfId="0" applyNumberFormat="1" applyFont="1" applyFill="1" applyBorder="1" applyAlignment="1">
      <alignment horizontal="right" vertical="center"/>
    </xf>
    <xf numFmtId="9" fontId="12" fillId="0" borderId="35" xfId="7" applyFont="1" applyFill="1" applyBorder="1" applyAlignment="1" applyProtection="1">
      <alignment vertical="center" wrapText="1"/>
      <protection locked="0"/>
    </xf>
    <xf numFmtId="164" fontId="21" fillId="0" borderId="4" xfId="0" applyNumberFormat="1" applyFont="1" applyBorder="1" applyAlignment="1">
      <alignment horizontal="right" vertical="center"/>
    </xf>
    <xf numFmtId="164" fontId="7" fillId="8" borderId="3" xfId="0" applyNumberFormat="1" applyFont="1" applyFill="1" applyBorder="1" applyAlignment="1">
      <alignment horizontal="right" vertical="center"/>
    </xf>
    <xf numFmtId="0" fontId="20" fillId="2" borderId="9" xfId="0" applyFont="1" applyFill="1" applyBorder="1" applyAlignment="1">
      <alignment horizontal="left" vertical="center"/>
    </xf>
    <xf numFmtId="0" fontId="21" fillId="2" borderId="0" xfId="0" applyFont="1" applyFill="1" applyAlignment="1">
      <alignment vertical="center"/>
    </xf>
    <xf numFmtId="0" fontId="16" fillId="2" borderId="10" xfId="0" applyFont="1" applyFill="1" applyBorder="1"/>
    <xf numFmtId="0" fontId="21" fillId="2" borderId="13" xfId="0" applyFont="1" applyFill="1" applyBorder="1" applyAlignment="1">
      <alignment horizontal="left" vertical="center" indent="1"/>
    </xf>
    <xf numFmtId="0" fontId="16" fillId="2" borderId="14" xfId="0" applyFont="1" applyFill="1" applyBorder="1"/>
    <xf numFmtId="0" fontId="20" fillId="2" borderId="11" xfId="0" applyFont="1" applyFill="1" applyBorder="1" applyAlignment="1">
      <alignment horizontal="left" vertical="center"/>
    </xf>
    <xf numFmtId="0" fontId="22" fillId="2" borderId="2" xfId="0" applyFont="1" applyFill="1" applyBorder="1" applyAlignment="1">
      <alignment vertical="center"/>
    </xf>
    <xf numFmtId="0" fontId="13" fillId="2" borderId="0" xfId="0" applyFont="1" applyFill="1"/>
    <xf numFmtId="14" fontId="24" fillId="2" borderId="0" xfId="0" applyNumberFormat="1" applyFont="1" applyFill="1"/>
    <xf numFmtId="165" fontId="26" fillId="0" borderId="10" xfId="0" applyNumberFormat="1" applyFont="1" applyBorder="1" applyAlignment="1">
      <alignment vertical="center" wrapText="1"/>
    </xf>
    <xf numFmtId="0" fontId="25" fillId="0" borderId="0" xfId="0" applyFont="1" applyAlignment="1">
      <alignment vertical="center" wrapText="1"/>
    </xf>
    <xf numFmtId="8" fontId="25" fillId="0" borderId="10" xfId="0" applyNumberFormat="1" applyFont="1" applyBorder="1" applyAlignment="1">
      <alignment vertical="center" wrapText="1"/>
    </xf>
    <xf numFmtId="165" fontId="26" fillId="0" borderId="10" xfId="0" applyNumberFormat="1" applyFont="1" applyBorder="1" applyAlignment="1">
      <alignment horizontal="right" vertical="center" wrapText="1"/>
    </xf>
    <xf numFmtId="0" fontId="29" fillId="0" borderId="0" xfId="0" applyFont="1" applyAlignment="1">
      <alignment horizontal="left" vertical="center" wrapText="1"/>
    </xf>
    <xf numFmtId="0" fontId="29" fillId="0" borderId="0" xfId="0" applyFont="1" applyAlignment="1">
      <alignment vertical="center" wrapText="1"/>
    </xf>
    <xf numFmtId="0" fontId="26" fillId="0" borderId="19" xfId="0" applyFont="1" applyBorder="1" applyAlignment="1">
      <alignment vertical="top" wrapText="1"/>
    </xf>
    <xf numFmtId="0" fontId="26" fillId="0" borderId="0" xfId="0" applyFont="1" applyAlignment="1">
      <alignment vertical="top" wrapText="1"/>
    </xf>
    <xf numFmtId="0" fontId="26" fillId="0" borderId="0" xfId="0" applyFont="1" applyAlignment="1">
      <alignment horizontal="left" vertical="top" wrapText="1"/>
    </xf>
    <xf numFmtId="0" fontId="26" fillId="0" borderId="9" xfId="0" applyFont="1" applyBorder="1" applyAlignment="1">
      <alignment horizontal="left" vertical="top" wrapText="1"/>
    </xf>
    <xf numFmtId="0" fontId="26" fillId="0" borderId="0" xfId="0" applyFont="1" applyAlignment="1">
      <alignment vertical="center" wrapText="1"/>
    </xf>
    <xf numFmtId="0" fontId="26" fillId="0" borderId="12" xfId="0" applyFont="1" applyBorder="1" applyAlignment="1">
      <alignment vertical="center" wrapText="1"/>
    </xf>
    <xf numFmtId="0" fontId="25" fillId="0" borderId="14" xfId="0" applyFont="1" applyBorder="1" applyAlignment="1">
      <alignment vertical="center" wrapText="1"/>
    </xf>
    <xf numFmtId="165" fontId="26" fillId="0" borderId="14" xfId="0" applyNumberFormat="1" applyFont="1" applyBorder="1" applyAlignment="1">
      <alignment horizontal="right" vertical="center" wrapText="1"/>
    </xf>
    <xf numFmtId="0" fontId="30" fillId="2" borderId="7" xfId="0" applyFont="1" applyFill="1" applyBorder="1" applyAlignment="1">
      <alignment vertical="center" wrapText="1"/>
    </xf>
    <xf numFmtId="165" fontId="27" fillId="2" borderId="8" xfId="0" applyNumberFormat="1" applyFont="1" applyFill="1" applyBorder="1" applyAlignment="1">
      <alignment horizontal="right" vertical="center" wrapText="1"/>
    </xf>
    <xf numFmtId="0" fontId="27" fillId="0" borderId="0" xfId="0" applyFont="1" applyAlignment="1">
      <alignment vertical="top" wrapText="1"/>
    </xf>
    <xf numFmtId="165" fontId="27" fillId="0" borderId="6" xfId="0" applyNumberFormat="1" applyFont="1" applyBorder="1" applyAlignment="1">
      <alignment horizontal="right" vertical="center" wrapText="1"/>
    </xf>
    <xf numFmtId="0" fontId="30" fillId="0" borderId="0" xfId="0" applyFont="1" applyAlignment="1">
      <alignment vertical="top" wrapText="1"/>
    </xf>
    <xf numFmtId="8" fontId="30" fillId="0" borderId="36" xfId="0" applyNumberFormat="1" applyFont="1" applyBorder="1" applyAlignment="1">
      <alignment horizontal="center" vertical="center" wrapText="1"/>
    </xf>
    <xf numFmtId="0" fontId="27" fillId="0" borderId="9" xfId="0" applyFont="1" applyBorder="1" applyAlignment="1">
      <alignment vertical="top" wrapText="1"/>
    </xf>
    <xf numFmtId="165" fontId="27" fillId="0" borderId="13" xfId="0" applyNumberFormat="1" applyFont="1" applyBorder="1" applyAlignment="1">
      <alignment horizontal="right" vertical="center" wrapText="1"/>
    </xf>
    <xf numFmtId="0" fontId="27" fillId="0" borderId="11" xfId="0" applyFont="1" applyBorder="1" applyAlignment="1">
      <alignment vertical="top" wrapText="1"/>
    </xf>
    <xf numFmtId="0" fontId="27" fillId="0" borderId="12" xfId="0" applyFont="1" applyBorder="1" applyAlignment="1">
      <alignment vertical="top" wrapText="1"/>
    </xf>
    <xf numFmtId="8" fontId="30" fillId="0" borderId="37" xfId="0" applyNumberFormat="1" applyFont="1" applyBorder="1" applyAlignment="1">
      <alignment horizontal="center" vertical="center" wrapText="1"/>
    </xf>
    <xf numFmtId="165" fontId="27" fillId="0" borderId="15" xfId="0" applyNumberFormat="1" applyFont="1" applyBorder="1" applyAlignment="1">
      <alignment horizontal="right" vertical="center" wrapText="1"/>
    </xf>
    <xf numFmtId="0" fontId="12" fillId="0" borderId="38" xfId="0" applyFont="1" applyBorder="1" applyAlignment="1">
      <alignment vertical="top" wrapText="1"/>
    </xf>
    <xf numFmtId="165" fontId="27" fillId="0" borderId="8" xfId="0" applyNumberFormat="1" applyFont="1" applyBorder="1" applyAlignment="1">
      <alignment horizontal="right" vertical="center" wrapText="1"/>
    </xf>
    <xf numFmtId="0" fontId="12" fillId="0" borderId="39" xfId="0" applyFont="1" applyBorder="1" applyAlignment="1">
      <alignment vertical="top" wrapText="1"/>
    </xf>
    <xf numFmtId="0" fontId="12" fillId="0" borderId="39" xfId="0" applyFont="1" applyBorder="1" applyAlignment="1">
      <alignment horizontal="left" vertical="top" wrapText="1"/>
    </xf>
    <xf numFmtId="0" fontId="12" fillId="0" borderId="40" xfId="0" applyFont="1" applyBorder="1" applyAlignment="1">
      <alignment vertical="top" wrapText="1"/>
    </xf>
    <xf numFmtId="0" fontId="30" fillId="0" borderId="12" xfId="0" applyFont="1" applyBorder="1" applyAlignment="1">
      <alignment horizontal="left" vertical="center" wrapText="1"/>
    </xf>
    <xf numFmtId="0" fontId="27" fillId="0" borderId="39" xfId="0" applyFont="1" applyBorder="1" applyAlignment="1">
      <alignment vertical="top" wrapText="1"/>
    </xf>
    <xf numFmtId="0" fontId="30" fillId="0" borderId="4" xfId="0" applyFont="1" applyBorder="1" applyAlignment="1">
      <alignment horizontal="left" vertical="center" wrapText="1"/>
    </xf>
    <xf numFmtId="165" fontId="27" fillId="0" borderId="4" xfId="0" applyNumberFormat="1" applyFont="1" applyBorder="1" applyAlignment="1">
      <alignment horizontal="right" vertical="center" wrapText="1"/>
    </xf>
    <xf numFmtId="0" fontId="13" fillId="2" borderId="9" xfId="0" applyFont="1" applyFill="1" applyBorder="1"/>
    <xf numFmtId="0" fontId="13" fillId="8" borderId="0" xfId="0" applyFont="1" applyFill="1"/>
    <xf numFmtId="0" fontId="25" fillId="0" borderId="5" xfId="0" applyFont="1" applyBorder="1" applyAlignment="1">
      <alignment vertical="center" wrapText="1"/>
    </xf>
    <xf numFmtId="0" fontId="25" fillId="0" borderId="9" xfId="0" applyFont="1" applyBorder="1" applyAlignment="1">
      <alignment vertical="center" wrapText="1"/>
    </xf>
    <xf numFmtId="165" fontId="21" fillId="0" borderId="0" xfId="0" applyNumberFormat="1" applyFont="1" applyAlignment="1">
      <alignment vertical="center"/>
    </xf>
    <xf numFmtId="165" fontId="21" fillId="0" borderId="10" xfId="0" applyNumberFormat="1" applyFont="1" applyBorder="1" applyAlignment="1">
      <alignment vertical="center"/>
    </xf>
    <xf numFmtId="165" fontId="23" fillId="0" borderId="0" xfId="0" applyNumberFormat="1" applyFont="1" applyAlignment="1">
      <alignment vertical="center"/>
    </xf>
    <xf numFmtId="165" fontId="23" fillId="0" borderId="10" xfId="0" applyNumberFormat="1" applyFont="1" applyBorder="1" applyAlignment="1">
      <alignment vertical="center"/>
    </xf>
    <xf numFmtId="0" fontId="31" fillId="2" borderId="0" xfId="0" applyFont="1" applyFill="1"/>
    <xf numFmtId="0" fontId="31" fillId="4" borderId="0" xfId="0" applyFont="1" applyFill="1"/>
    <xf numFmtId="0" fontId="31" fillId="0" borderId="0" xfId="0" applyFont="1"/>
    <xf numFmtId="0" fontId="27" fillId="0" borderId="0" xfId="0" applyFont="1" applyAlignment="1">
      <alignment vertical="center" wrapText="1"/>
    </xf>
    <xf numFmtId="0" fontId="25" fillId="0" borderId="0" xfId="0" applyFont="1" applyAlignment="1">
      <alignment horizontal="left" vertical="center" wrapText="1"/>
    </xf>
    <xf numFmtId="0" fontId="10" fillId="2" borderId="0" xfId="0" applyFont="1" applyFill="1" applyAlignment="1">
      <alignment horizontal="right"/>
    </xf>
    <xf numFmtId="0" fontId="10" fillId="2" borderId="0" xfId="0" applyFont="1" applyFill="1"/>
    <xf numFmtId="165" fontId="10" fillId="2" borderId="0" xfId="0" applyNumberFormat="1" applyFont="1" applyFill="1"/>
    <xf numFmtId="0" fontId="10" fillId="0" borderId="0" xfId="0" applyFont="1"/>
    <xf numFmtId="44" fontId="12" fillId="0" borderId="6" xfId="6" applyFont="1" applyFill="1" applyBorder="1" applyAlignment="1" applyProtection="1">
      <alignment vertical="center" wrapText="1"/>
      <protection locked="0"/>
    </xf>
    <xf numFmtId="0" fontId="33" fillId="0" borderId="0" xfId="0" applyFont="1" applyAlignment="1">
      <alignment vertical="center" wrapText="1"/>
    </xf>
    <xf numFmtId="0" fontId="34" fillId="0" borderId="0" xfId="0" applyFont="1" applyAlignment="1">
      <alignment vertical="top" wrapText="1"/>
    </xf>
    <xf numFmtId="0" fontId="26" fillId="0" borderId="9" xfId="0" applyFont="1" applyBorder="1" applyAlignment="1">
      <alignment horizontal="left" vertical="center" wrapText="1"/>
    </xf>
    <xf numFmtId="0" fontId="26" fillId="0" borderId="11" xfId="0" applyFont="1" applyBorder="1" applyAlignment="1">
      <alignment horizontal="left" vertical="center" wrapText="1"/>
    </xf>
    <xf numFmtId="0" fontId="31" fillId="0" borderId="1" xfId="1" applyFont="1" applyFill="1" applyBorder="1" applyAlignment="1" applyProtection="1">
      <alignment horizontal="left" vertical="center" wrapText="1"/>
      <protection locked="0"/>
    </xf>
    <xf numFmtId="0" fontId="31" fillId="0" borderId="3" xfId="1" applyFont="1" applyFill="1" applyBorder="1" applyAlignment="1" applyProtection="1">
      <alignment horizontal="left" vertical="center" wrapText="1"/>
      <protection locked="0"/>
    </xf>
    <xf numFmtId="0" fontId="31" fillId="0" borderId="35" xfId="1" applyFont="1" applyFill="1" applyBorder="1" applyAlignment="1" applyProtection="1">
      <alignment vertical="center" wrapText="1"/>
      <protection locked="0"/>
    </xf>
    <xf numFmtId="0" fontId="31" fillId="0" borderId="4" xfId="1" applyFont="1" applyFill="1" applyBorder="1" applyAlignment="1" applyProtection="1">
      <alignment vertical="center" wrapText="1"/>
      <protection locked="0"/>
    </xf>
    <xf numFmtId="44" fontId="26" fillId="2" borderId="3" xfId="6" applyFont="1" applyFill="1" applyBorder="1" applyAlignment="1" applyProtection="1">
      <alignment horizontal="right" vertical="center" wrapText="1"/>
      <protection locked="0"/>
    </xf>
    <xf numFmtId="0" fontId="10" fillId="10" borderId="4" xfId="0" applyFont="1" applyFill="1" applyBorder="1" applyAlignment="1">
      <alignment horizontal="center" vertical="center" wrapText="1"/>
    </xf>
    <xf numFmtId="0" fontId="10" fillId="10" borderId="4" xfId="0" applyFont="1" applyFill="1" applyBorder="1" applyAlignment="1">
      <alignment horizontal="centerContinuous" vertical="center" wrapText="1"/>
    </xf>
    <xf numFmtId="0" fontId="8" fillId="10" borderId="0" xfId="0" applyFont="1" applyFill="1"/>
    <xf numFmtId="0" fontId="13" fillId="10" borderId="0" xfId="0" applyFont="1" applyFill="1"/>
    <xf numFmtId="0" fontId="15" fillId="2" borderId="12" xfId="0" applyFont="1" applyFill="1" applyBorder="1" applyAlignment="1">
      <alignment horizontal="left" vertical="center"/>
    </xf>
    <xf numFmtId="0" fontId="15" fillId="2" borderId="12" xfId="0" applyFont="1" applyFill="1" applyBorder="1" applyAlignment="1">
      <alignment horizontal="center" vertical="center"/>
    </xf>
    <xf numFmtId="0" fontId="15" fillId="10" borderId="16"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0" fillId="10" borderId="5" xfId="0" applyFont="1" applyFill="1" applyBorder="1" applyAlignment="1">
      <alignment horizontal="left" vertical="center" wrapText="1"/>
    </xf>
    <xf numFmtId="0" fontId="30" fillId="10" borderId="7" xfId="0" applyFont="1" applyFill="1" applyBorder="1" applyAlignment="1">
      <alignment horizontal="left" vertical="center" wrapText="1"/>
    </xf>
    <xf numFmtId="0" fontId="30" fillId="10" borderId="0" xfId="0" applyFont="1" applyFill="1" applyAlignment="1">
      <alignment vertical="center" wrapText="1"/>
    </xf>
    <xf numFmtId="0" fontId="30" fillId="10" borderId="7" xfId="0" applyFont="1" applyFill="1" applyBorder="1" applyAlignment="1">
      <alignment vertical="center" wrapText="1"/>
    </xf>
    <xf numFmtId="165" fontId="27" fillId="10" borderId="10" xfId="0" applyNumberFormat="1" applyFont="1" applyFill="1" applyBorder="1" applyAlignment="1">
      <alignment horizontal="right" vertical="center" wrapText="1"/>
    </xf>
    <xf numFmtId="44" fontId="12" fillId="0" borderId="35" xfId="6" applyFont="1" applyFill="1" applyBorder="1" applyAlignment="1" applyProtection="1">
      <alignment vertical="center" wrapText="1"/>
    </xf>
    <xf numFmtId="44" fontId="27" fillId="0" borderId="4" xfId="6" applyFont="1" applyFill="1" applyBorder="1" applyAlignment="1" applyProtection="1">
      <alignment horizontal="center" vertical="center"/>
      <protection locked="0"/>
    </xf>
    <xf numFmtId="44" fontId="27" fillId="10" borderId="4" xfId="6" applyFont="1" applyFill="1" applyBorder="1" applyAlignment="1" applyProtection="1">
      <alignment horizontal="center" vertical="center"/>
      <protection locked="0"/>
    </xf>
    <xf numFmtId="0" fontId="8" fillId="0" borderId="0" xfId="0" applyFont="1"/>
    <xf numFmtId="0" fontId="26" fillId="0" borderId="7" xfId="0" applyFont="1" applyBorder="1" applyAlignment="1">
      <alignment horizontal="left" vertical="center" wrapText="1"/>
    </xf>
    <xf numFmtId="165" fontId="26" fillId="0" borderId="4" xfId="0" applyNumberFormat="1" applyFont="1" applyBorder="1" applyAlignment="1" applyProtection="1">
      <alignment vertical="center" wrapText="1"/>
      <protection locked="0"/>
    </xf>
    <xf numFmtId="165" fontId="26" fillId="0" borderId="8" xfId="0" applyNumberFormat="1" applyFont="1" applyBorder="1" applyAlignment="1">
      <alignment vertical="center" wrapText="1"/>
    </xf>
    <xf numFmtId="0" fontId="25" fillId="0" borderId="11" xfId="0" applyFont="1" applyBorder="1" applyAlignment="1">
      <alignment vertical="center" wrapText="1"/>
    </xf>
    <xf numFmtId="0" fontId="28" fillId="0" borderId="12" xfId="0" applyFont="1" applyBorder="1" applyAlignment="1">
      <alignment vertical="center" wrapText="1"/>
    </xf>
    <xf numFmtId="0" fontId="19" fillId="8" borderId="43" xfId="0" applyFont="1" applyFill="1" applyBorder="1" applyAlignment="1">
      <alignment vertical="center"/>
    </xf>
    <xf numFmtId="0" fontId="19" fillId="8" borderId="44" xfId="0" applyFont="1" applyFill="1" applyBorder="1" applyAlignment="1">
      <alignment horizontal="centerContinuous" vertical="center"/>
    </xf>
    <xf numFmtId="0" fontId="19" fillId="8" borderId="45" xfId="0" applyFont="1" applyFill="1" applyBorder="1" applyAlignment="1">
      <alignment horizontal="centerContinuous" vertical="center"/>
    </xf>
    <xf numFmtId="0" fontId="26" fillId="0" borderId="8" xfId="0" applyFont="1" applyBorder="1" applyAlignment="1">
      <alignment horizontal="right" vertical="center" wrapText="1"/>
    </xf>
    <xf numFmtId="0" fontId="27" fillId="0" borderId="0" xfId="0" applyFont="1" applyAlignment="1">
      <alignment horizontal="right" vertical="center" wrapText="1"/>
    </xf>
    <xf numFmtId="0" fontId="0" fillId="2" borderId="0" xfId="0" applyFill="1"/>
    <xf numFmtId="164" fontId="0" fillId="2" borderId="0" xfId="0" applyNumberFormat="1" applyFill="1" applyAlignment="1">
      <alignment horizontal="center"/>
    </xf>
    <xf numFmtId="0" fontId="36" fillId="0" borderId="0" xfId="8" applyFont="1" applyFill="1" applyBorder="1" applyAlignment="1" applyProtection="1">
      <alignment horizontal="left" wrapText="1"/>
    </xf>
    <xf numFmtId="0" fontId="37" fillId="7" borderId="1" xfId="0" applyFont="1" applyFill="1" applyBorder="1" applyAlignment="1">
      <alignment horizontal="right" wrapText="1"/>
    </xf>
    <xf numFmtId="0" fontId="12" fillId="0" borderId="0" xfId="0" applyFont="1"/>
    <xf numFmtId="0" fontId="38" fillId="0" borderId="10" xfId="8" applyFont="1" applyFill="1" applyBorder="1" applyAlignment="1" applyProtection="1">
      <alignment horizontal="right" wrapText="1"/>
    </xf>
    <xf numFmtId="0" fontId="0" fillId="2" borderId="10" xfId="0" applyFill="1" applyBorder="1"/>
    <xf numFmtId="0" fontId="37" fillId="7" borderId="50" xfId="0" applyFont="1" applyFill="1" applyBorder="1" applyAlignment="1">
      <alignment horizontal="right" vertical="center" wrapText="1"/>
    </xf>
    <xf numFmtId="0" fontId="16" fillId="2" borderId="9" xfId="0" applyFont="1" applyFill="1" applyBorder="1" applyAlignment="1">
      <alignment vertical="center"/>
    </xf>
    <xf numFmtId="0" fontId="6" fillId="2" borderId="9" xfId="3" applyFont="1" applyFill="1" applyBorder="1" applyAlignment="1" applyProtection="1">
      <alignment horizontal="center"/>
    </xf>
    <xf numFmtId="165" fontId="10" fillId="2" borderId="10" xfId="0" applyNumberFormat="1" applyFont="1" applyFill="1" applyBorder="1"/>
    <xf numFmtId="6" fontId="26" fillId="0" borderId="10" xfId="0" applyNumberFormat="1" applyFont="1" applyBorder="1" applyAlignment="1">
      <alignment horizontal="right" vertical="center" wrapText="1"/>
    </xf>
    <xf numFmtId="167" fontId="26" fillId="0" borderId="0" xfId="0" applyNumberFormat="1" applyFont="1" applyAlignment="1">
      <alignment horizontal="right" vertical="center" wrapText="1"/>
    </xf>
    <xf numFmtId="167" fontId="26" fillId="0" borderId="12" xfId="0" applyNumberFormat="1" applyFont="1" applyBorder="1" applyAlignment="1">
      <alignment horizontal="right" vertical="center" wrapText="1"/>
    </xf>
    <xf numFmtId="6" fontId="25" fillId="0" borderId="4" xfId="0" applyNumberFormat="1" applyFont="1" applyBorder="1" applyAlignment="1">
      <alignment horizontal="center" vertical="center" wrapText="1"/>
    </xf>
    <xf numFmtId="6" fontId="25" fillId="0" borderId="15" xfId="0" applyNumberFormat="1" applyFont="1" applyBorder="1" applyAlignment="1">
      <alignment horizontal="center" vertical="center" wrapText="1"/>
    </xf>
    <xf numFmtId="6" fontId="30" fillId="0" borderId="35" xfId="0" applyNumberFormat="1" applyFont="1" applyBorder="1" applyAlignment="1">
      <alignment horizontal="center" vertical="center" wrapText="1"/>
    </xf>
    <xf numFmtId="6" fontId="30" fillId="0" borderId="36" xfId="0" applyNumberFormat="1" applyFont="1" applyBorder="1" applyAlignment="1">
      <alignment horizontal="center" vertical="center" wrapText="1"/>
    </xf>
    <xf numFmtId="6" fontId="30" fillId="0" borderId="4" xfId="0" applyNumberFormat="1" applyFont="1" applyBorder="1" applyAlignment="1">
      <alignment horizontal="center" vertical="center" wrapText="1"/>
    </xf>
    <xf numFmtId="0" fontId="30" fillId="0" borderId="5" xfId="0" applyFont="1" applyBorder="1" applyAlignment="1">
      <alignment horizontal="left" vertical="center" wrapText="1"/>
    </xf>
    <xf numFmtId="0" fontId="30" fillId="0" borderId="7" xfId="0" applyFont="1" applyBorder="1" applyAlignment="1">
      <alignment horizontal="left" vertical="center" wrapText="1"/>
    </xf>
    <xf numFmtId="0" fontId="27" fillId="0" borderId="9" xfId="0" applyFont="1" applyBorder="1" applyAlignment="1">
      <alignment vertical="top" wrapText="1"/>
    </xf>
    <xf numFmtId="0" fontId="10" fillId="10" borderId="1"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31" fillId="0" borderId="1" xfId="1" applyFont="1" applyFill="1" applyBorder="1" applyAlignment="1" applyProtection="1">
      <alignment horizontal="left" vertical="center" wrapText="1"/>
      <protection locked="0"/>
    </xf>
    <xf numFmtId="0" fontId="31" fillId="0" borderId="3" xfId="1" applyFont="1" applyFill="1" applyBorder="1" applyAlignment="1" applyProtection="1">
      <alignment horizontal="left" vertical="center" wrapText="1"/>
      <protection locked="0"/>
    </xf>
    <xf numFmtId="0" fontId="7" fillId="3" borderId="5" xfId="0" applyFont="1" applyFill="1" applyBorder="1" applyAlignment="1">
      <alignment horizontal="left" vertical="center"/>
    </xf>
    <xf numFmtId="0" fontId="7" fillId="3" borderId="7" xfId="0" applyFont="1" applyFill="1" applyBorder="1" applyAlignment="1">
      <alignment horizontal="left" vertical="center"/>
    </xf>
    <xf numFmtId="166" fontId="7" fillId="3" borderId="7" xfId="0" applyNumberFormat="1" applyFont="1" applyFill="1" applyBorder="1" applyAlignment="1">
      <alignment vertical="center"/>
    </xf>
    <xf numFmtId="0" fontId="32" fillId="3" borderId="8" xfId="0" applyFont="1" applyFill="1" applyBorder="1" applyAlignment="1">
      <alignment vertical="center"/>
    </xf>
    <xf numFmtId="0" fontId="30" fillId="2" borderId="2" xfId="0" applyFont="1" applyFill="1" applyBorder="1" applyAlignment="1">
      <alignment horizontal="left" vertical="center"/>
    </xf>
    <xf numFmtId="0" fontId="12" fillId="2" borderId="3" xfId="0" applyFont="1" applyFill="1" applyBorder="1" applyAlignment="1">
      <alignment horizontal="left" vertical="center"/>
    </xf>
    <xf numFmtId="49" fontId="30" fillId="2" borderId="2" xfId="0" applyNumberFormat="1" applyFont="1" applyFill="1" applyBorder="1" applyAlignment="1">
      <alignment horizontal="left" vertical="center"/>
    </xf>
    <xf numFmtId="49" fontId="30" fillId="2" borderId="3" xfId="0" applyNumberFormat="1" applyFont="1" applyFill="1" applyBorder="1" applyAlignment="1">
      <alignment horizontal="left" vertical="center"/>
    </xf>
    <xf numFmtId="0" fontId="25" fillId="0" borderId="9" xfId="0" applyFont="1" applyBorder="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0" fontId="25" fillId="0" borderId="7" xfId="0" applyFont="1" applyBorder="1" applyAlignment="1">
      <alignment vertical="center" wrapText="1"/>
    </xf>
    <xf numFmtId="0" fontId="15" fillId="10" borderId="20" xfId="0" applyFont="1" applyFill="1" applyBorder="1" applyAlignment="1">
      <alignment horizontal="left" vertical="center" wrapText="1"/>
    </xf>
    <xf numFmtId="0" fontId="15" fillId="10" borderId="21" xfId="0" applyFont="1" applyFill="1" applyBorder="1" applyAlignment="1">
      <alignment horizontal="left" vertical="center" wrapText="1"/>
    </xf>
    <xf numFmtId="0" fontId="15" fillId="10" borderId="22" xfId="0" applyFont="1" applyFill="1" applyBorder="1" applyAlignment="1">
      <alignment horizontal="left" vertical="center" wrapText="1"/>
    </xf>
    <xf numFmtId="0" fontId="10" fillId="10" borderId="1"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7" fillId="7" borderId="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6" fillId="0" borderId="9" xfId="0" applyFont="1" applyBorder="1" applyAlignment="1">
      <alignment horizontal="left" vertical="center" wrapText="1"/>
    </xf>
    <xf numFmtId="0" fontId="26" fillId="0" borderId="0" xfId="0" applyFont="1" applyAlignment="1">
      <alignment horizontal="left" vertical="center" wrapText="1"/>
    </xf>
    <xf numFmtId="0" fontId="28" fillId="0" borderId="9" xfId="0" applyFont="1" applyBorder="1" applyAlignment="1">
      <alignment vertical="center" wrapText="1"/>
    </xf>
    <xf numFmtId="0" fontId="5" fillId="7" borderId="51" xfId="2" applyFont="1" applyFill="1" applyBorder="1" applyAlignment="1" applyProtection="1">
      <alignment horizontal="center"/>
    </xf>
    <xf numFmtId="0" fontId="5" fillId="7" borderId="23" xfId="2" applyFont="1" applyFill="1" applyAlignment="1" applyProtection="1">
      <alignment horizontal="center"/>
    </xf>
    <xf numFmtId="0" fontId="5" fillId="7" borderId="48" xfId="2" applyFont="1" applyFill="1" applyBorder="1" applyAlignment="1" applyProtection="1">
      <alignment horizontal="center"/>
    </xf>
    <xf numFmtId="0" fontId="27" fillId="0" borderId="0" xfId="0" applyFont="1" applyAlignment="1">
      <alignment vertical="center" wrapText="1"/>
    </xf>
    <xf numFmtId="15" fontId="30" fillId="2" borderId="2" xfId="0" applyNumberFormat="1" applyFont="1" applyFill="1" applyBorder="1" applyAlignment="1">
      <alignment horizontal="left" vertical="center"/>
    </xf>
    <xf numFmtId="15" fontId="30" fillId="2" borderId="3" xfId="0" applyNumberFormat="1" applyFont="1" applyFill="1" applyBorder="1" applyAlignment="1">
      <alignment horizontal="left" vertical="center"/>
    </xf>
    <xf numFmtId="0" fontId="37" fillId="2" borderId="2" xfId="0" applyFont="1" applyFill="1" applyBorder="1" applyAlignment="1">
      <alignment horizontal="right" wrapText="1"/>
    </xf>
    <xf numFmtId="0" fontId="25" fillId="0" borderId="9" xfId="0" applyFont="1" applyBorder="1" applyAlignment="1">
      <alignment horizontal="left" vertical="top" wrapText="1" indent="1"/>
    </xf>
    <xf numFmtId="0" fontId="6" fillId="6" borderId="41" xfId="3" applyFont="1" applyFill="1" applyBorder="1" applyAlignment="1" applyProtection="1">
      <alignment horizontal="center"/>
    </xf>
    <xf numFmtId="0" fontId="6" fillId="6" borderId="42" xfId="3" applyFont="1" applyFill="1" applyBorder="1" applyAlignment="1" applyProtection="1">
      <alignment horizontal="center"/>
    </xf>
    <xf numFmtId="0" fontId="39" fillId="0" borderId="0" xfId="8" applyFont="1" applyFill="1" applyBorder="1" applyAlignment="1" applyProtection="1">
      <alignment horizontal="left" wrapText="1"/>
    </xf>
    <xf numFmtId="0" fontId="26" fillId="0" borderId="18" xfId="0" applyFont="1" applyBorder="1" applyAlignment="1">
      <alignment horizontal="left" vertical="top" wrapText="1"/>
    </xf>
    <xf numFmtId="0" fontId="26" fillId="0" borderId="9" xfId="0" applyFont="1" applyBorder="1" applyAlignment="1">
      <alignment horizontal="left" vertical="top" wrapText="1"/>
    </xf>
    <xf numFmtId="0" fontId="36" fillId="0" borderId="0" xfId="8" applyFont="1" applyFill="1" applyBorder="1" applyAlignment="1" applyProtection="1">
      <alignment horizontal="left" wrapText="1"/>
    </xf>
    <xf numFmtId="0" fontId="36" fillId="0" borderId="10" xfId="8" applyFont="1" applyFill="1" applyBorder="1" applyAlignment="1" applyProtection="1">
      <alignment horizontal="left" wrapText="1"/>
    </xf>
    <xf numFmtId="0" fontId="10" fillId="2" borderId="31" xfId="1" applyFont="1" applyFill="1" applyBorder="1" applyAlignment="1" applyProtection="1">
      <alignment vertical="center"/>
    </xf>
    <xf numFmtId="0" fontId="10" fillId="2" borderId="32" xfId="1" applyFont="1" applyFill="1" applyBorder="1" applyAlignment="1" applyProtection="1">
      <alignment vertical="center"/>
    </xf>
    <xf numFmtId="0" fontId="8" fillId="10" borderId="1" xfId="4" applyFont="1" applyFill="1" applyBorder="1" applyAlignment="1" applyProtection="1">
      <alignment horizontal="center" vertical="center" wrapText="1"/>
    </xf>
    <xf numFmtId="0" fontId="8" fillId="10" borderId="2" xfId="4" applyFont="1" applyFill="1" applyBorder="1" applyAlignment="1" applyProtection="1">
      <alignment horizontal="center" vertical="center" wrapText="1"/>
    </xf>
    <xf numFmtId="0" fontId="8" fillId="10" borderId="3" xfId="4" applyFont="1" applyFill="1" applyBorder="1" applyAlignment="1" applyProtection="1">
      <alignment horizontal="center" vertical="center" wrapText="1"/>
    </xf>
    <xf numFmtId="0" fontId="6" fillId="6" borderId="49" xfId="3" applyFont="1" applyFill="1" applyBorder="1" applyAlignment="1" applyProtection="1">
      <alignment horizontal="center"/>
    </xf>
    <xf numFmtId="0" fontId="5" fillId="7" borderId="47" xfId="2" applyFont="1" applyFill="1" applyBorder="1" applyAlignment="1" applyProtection="1">
      <alignment horizontal="center"/>
    </xf>
    <xf numFmtId="49" fontId="10" fillId="0" borderId="2" xfId="0" applyNumberFormat="1" applyFont="1" applyBorder="1" applyAlignment="1" applyProtection="1">
      <alignment horizontal="left" vertical="center"/>
      <protection locked="0"/>
    </xf>
    <xf numFmtId="49" fontId="10" fillId="0" borderId="3" xfId="0" applyNumberFormat="1" applyFont="1" applyBorder="1" applyAlignment="1" applyProtection="1">
      <alignment horizontal="left" vertical="center"/>
      <protection locked="0"/>
    </xf>
    <xf numFmtId="0" fontId="8" fillId="10" borderId="5" xfId="4" applyFont="1" applyFill="1" applyBorder="1" applyAlignment="1" applyProtection="1">
      <alignment horizontal="center" vertical="center" wrapText="1"/>
    </xf>
    <xf numFmtId="0" fontId="8" fillId="10" borderId="7" xfId="4" applyFont="1" applyFill="1" applyBorder="1" applyAlignment="1" applyProtection="1">
      <alignment horizontal="center" vertical="center" wrapText="1"/>
    </xf>
    <xf numFmtId="0" fontId="8" fillId="10" borderId="8" xfId="4" applyFont="1" applyFill="1" applyBorder="1" applyAlignment="1" applyProtection="1">
      <alignment horizontal="center" vertical="center" wrapText="1"/>
    </xf>
    <xf numFmtId="0" fontId="8" fillId="10" borderId="11" xfId="4" applyFont="1" applyFill="1" applyBorder="1" applyAlignment="1" applyProtection="1">
      <alignment horizontal="center" vertical="center" wrapText="1"/>
    </xf>
    <xf numFmtId="0" fontId="8" fillId="10" borderId="12" xfId="4" applyFont="1" applyFill="1" applyBorder="1" applyAlignment="1" applyProtection="1">
      <alignment horizontal="center" vertical="center" wrapText="1"/>
    </xf>
    <xf numFmtId="0" fontId="8" fillId="10" borderId="14" xfId="4" applyFont="1" applyFill="1" applyBorder="1" applyAlignment="1" applyProtection="1">
      <alignment horizontal="center" vertical="center" wrapText="1"/>
    </xf>
    <xf numFmtId="0" fontId="1" fillId="2" borderId="9" xfId="0" applyFont="1" applyFill="1" applyBorder="1"/>
    <xf numFmtId="0" fontId="39" fillId="0" borderId="0" xfId="8" applyFont="1" applyFill="1" applyBorder="1" applyAlignment="1" applyProtection="1">
      <alignment horizontal="left"/>
    </xf>
    <xf numFmtId="0" fontId="10" fillId="0" borderId="2"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15" fontId="10" fillId="0" borderId="2" xfId="0" applyNumberFormat="1" applyFont="1" applyBorder="1" applyAlignment="1" applyProtection="1">
      <alignment horizontal="left" vertical="center"/>
      <protection locked="0"/>
    </xf>
    <xf numFmtId="15" fontId="10" fillId="0" borderId="3" xfId="0" applyNumberFormat="1" applyFont="1" applyBorder="1" applyAlignment="1" applyProtection="1">
      <alignment horizontal="left" vertical="center"/>
      <protection locked="0"/>
    </xf>
    <xf numFmtId="0" fontId="11" fillId="9" borderId="34" xfId="3" applyFont="1" applyFill="1" applyBorder="1" applyAlignment="1" applyProtection="1">
      <alignment horizontal="center" vertical="center"/>
    </xf>
    <xf numFmtId="0" fontId="14" fillId="7" borderId="6" xfId="0" applyFont="1" applyFill="1" applyBorder="1" applyAlignment="1">
      <alignment horizontal="center" vertical="center" wrapText="1"/>
    </xf>
    <xf numFmtId="0" fontId="30" fillId="0" borderId="9" xfId="0" applyFont="1" applyBorder="1" applyAlignment="1">
      <alignment horizontal="left" vertical="top" wrapText="1" indent="1"/>
    </xf>
    <xf numFmtId="0" fontId="8" fillId="10" borderId="30" xfId="4" applyFont="1" applyFill="1" applyBorder="1" applyAlignment="1" applyProtection="1">
      <alignment horizontal="center" vertical="center" wrapText="1"/>
    </xf>
    <xf numFmtId="0" fontId="8" fillId="10" borderId="0" xfId="4" applyFont="1" applyFill="1" applyBorder="1" applyAlignment="1" applyProtection="1">
      <alignment horizontal="center" vertical="center" wrapText="1"/>
    </xf>
    <xf numFmtId="0" fontId="8" fillId="10" borderId="26" xfId="4" applyFont="1" applyFill="1" applyBorder="1" applyAlignment="1" applyProtection="1">
      <alignment horizontal="center" vertical="center" wrapText="1"/>
    </xf>
    <xf numFmtId="0" fontId="37" fillId="2" borderId="7" xfId="0" applyFont="1" applyFill="1" applyBorder="1" applyAlignment="1">
      <alignment horizontal="center" wrapText="1"/>
    </xf>
    <xf numFmtId="0" fontId="13" fillId="2" borderId="12" xfId="0" applyFont="1" applyFill="1" applyBorder="1"/>
    <xf numFmtId="0" fontId="9" fillId="9" borderId="28" xfId="2" applyFont="1" applyFill="1" applyBorder="1" applyAlignment="1" applyProtection="1">
      <alignment horizontal="center" vertical="center"/>
    </xf>
    <xf numFmtId="0" fontId="9" fillId="9" borderId="27" xfId="2" applyFont="1" applyFill="1" applyBorder="1" applyAlignment="1" applyProtection="1">
      <alignment horizontal="center" vertical="center"/>
    </xf>
    <xf numFmtId="0" fontId="9" fillId="9" borderId="29" xfId="2" applyFont="1" applyFill="1" applyBorder="1" applyAlignment="1" applyProtection="1">
      <alignment horizontal="center" vertical="center"/>
    </xf>
  </cellXfs>
  <cellStyles count="9">
    <cellStyle name="20% - Accent2" xfId="1" builtinId="34"/>
    <cellStyle name="Check Cell" xfId="8" builtinId="23"/>
    <cellStyle name="Currency" xfId="6" builtinId="4"/>
    <cellStyle name="Heading 1" xfId="2" builtinId="16"/>
    <cellStyle name="Heading 2" xfId="3" builtinId="17"/>
    <cellStyle name="Heading 3" xfId="4" builtinId="18"/>
    <cellStyle name="Heading 4" xfId="5" builtinId="19"/>
    <cellStyle name="Normal" xfId="0" builtinId="0"/>
    <cellStyle name="Percent" xfId="7" builtinId="5"/>
  </cellStyles>
  <dxfs count="2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strike/>
        <color rgb="FF9C0006"/>
      </font>
      <fill>
        <patternFill>
          <bgColor rgb="FFFFC7CE"/>
        </patternFill>
      </fill>
    </dxf>
    <dxf>
      <font>
        <strike/>
        <color rgb="FF9C0006"/>
      </font>
      <fill>
        <patternFill>
          <bgColor rgb="FFFFC7CE"/>
        </patternFill>
      </fill>
    </dxf>
    <dxf>
      <font>
        <strike/>
        <color rgb="FF9C0006"/>
      </font>
      <fill>
        <patternFill>
          <bgColor rgb="FFFFC7CE"/>
        </patternFill>
      </fill>
    </dxf>
    <dxf>
      <font>
        <strike/>
        <color rgb="FF9C0006"/>
      </font>
      <fill>
        <patternFill>
          <bgColor rgb="FFFFC7CE"/>
        </patternFill>
      </fill>
    </dxf>
    <dxf>
      <font>
        <strike/>
        <color rgb="FF9C0006"/>
      </font>
      <fill>
        <patternFill>
          <bgColor rgb="FFFFC7CE"/>
        </patternFill>
      </fill>
    </dxf>
    <dxf>
      <font>
        <color auto="1"/>
      </font>
      <fill>
        <patternFill>
          <bgColor theme="5" tint="0.79998168889431442"/>
        </patternFill>
      </fill>
    </dxf>
    <dxf>
      <font>
        <strike/>
        <color rgb="FF9C0006"/>
      </font>
      <fill>
        <patternFill>
          <bgColor rgb="FFFFC7CE"/>
        </patternFill>
      </fill>
    </dxf>
    <dxf>
      <font>
        <strike/>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32657</xdr:colOff>
      <xdr:row>0</xdr:row>
      <xdr:rowOff>76201</xdr:rowOff>
    </xdr:from>
    <xdr:to>
      <xdr:col>1</xdr:col>
      <xdr:colOff>402771</xdr:colOff>
      <xdr:row>5</xdr:row>
      <xdr:rowOff>185203</xdr:rowOff>
    </xdr:to>
    <xdr:pic>
      <xdr:nvPicPr>
        <xdr:cNvPr id="4" name="Picture 3">
          <a:extLst>
            <a:ext uri="{FF2B5EF4-FFF2-40B4-BE49-F238E27FC236}">
              <a16:creationId xmlns:a16="http://schemas.microsoft.com/office/drawing/2014/main" id="{8E914D7F-D8DE-44F7-8184-252A39F82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657" y="76201"/>
          <a:ext cx="2623457" cy="103428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X136"/>
  <sheetViews>
    <sheetView showGridLines="0" tabSelected="1" topLeftCell="A48" zoomScale="80" zoomScaleNormal="80" zoomScaleSheetLayoutView="70" zoomScalePageLayoutView="70" workbookViewId="0">
      <selection activeCell="N60" sqref="N60"/>
    </sheetView>
  </sheetViews>
  <sheetFormatPr defaultColWidth="8.7109375" defaultRowHeight="14.25" x14ac:dyDescent="0.2"/>
  <cols>
    <col min="1" max="1" width="32.7109375" style="3" customWidth="1"/>
    <col min="2" max="2" width="41.7109375" style="3" customWidth="1"/>
    <col min="3" max="3" width="15.7109375" style="3" customWidth="1"/>
    <col min="4" max="4" width="29.5703125" style="3" customWidth="1"/>
    <col min="5" max="5" width="25.7109375" style="3" customWidth="1"/>
    <col min="6" max="6" width="34.5703125" style="80" customWidth="1"/>
    <col min="7" max="16384" width="8.7109375" style="3"/>
  </cols>
  <sheetData>
    <row r="1" spans="1:76" s="124" customFormat="1" ht="15" x14ac:dyDescent="0.25">
      <c r="A1" s="205"/>
      <c r="F1" s="130"/>
      <c r="G1" s="125"/>
      <c r="H1" s="125"/>
      <c r="AV1"/>
      <c r="AW1"/>
      <c r="AX1"/>
      <c r="AY1"/>
      <c r="AZ1"/>
      <c r="BA1"/>
      <c r="BB1"/>
      <c r="BC1"/>
      <c r="BD1"/>
      <c r="BE1"/>
      <c r="BF1"/>
      <c r="BG1"/>
      <c r="BH1"/>
      <c r="BI1"/>
      <c r="BJ1"/>
      <c r="BK1"/>
      <c r="BL1"/>
      <c r="BM1"/>
      <c r="BN1"/>
      <c r="BO1"/>
      <c r="BP1"/>
      <c r="BQ1"/>
      <c r="BR1"/>
      <c r="BS1"/>
      <c r="BT1"/>
      <c r="BU1"/>
      <c r="BV1"/>
      <c r="BW1"/>
      <c r="BX1"/>
    </row>
    <row r="2" spans="1:76" s="124" customFormat="1" ht="15" x14ac:dyDescent="0.25">
      <c r="A2" s="205"/>
      <c r="C2" s="188" t="s">
        <v>136</v>
      </c>
      <c r="D2" s="188"/>
      <c r="E2" s="188"/>
      <c r="F2" s="189"/>
      <c r="G2" s="125"/>
      <c r="H2" s="125"/>
      <c r="AV2"/>
      <c r="AW2"/>
      <c r="AX2"/>
      <c r="AY2"/>
      <c r="AZ2"/>
      <c r="BA2"/>
      <c r="BB2"/>
      <c r="BC2"/>
      <c r="BD2"/>
      <c r="BE2"/>
      <c r="BF2"/>
      <c r="BG2"/>
      <c r="BH2"/>
      <c r="BI2"/>
      <c r="BJ2"/>
      <c r="BK2"/>
      <c r="BL2"/>
      <c r="BM2"/>
      <c r="BN2"/>
      <c r="BO2"/>
      <c r="BP2"/>
      <c r="BQ2"/>
      <c r="BR2"/>
      <c r="BS2"/>
      <c r="BT2"/>
      <c r="BU2"/>
      <c r="BV2"/>
      <c r="BW2"/>
      <c r="BX2"/>
    </row>
    <row r="3" spans="1:76" s="124" customFormat="1" ht="14.65" customHeight="1" x14ac:dyDescent="0.25">
      <c r="A3" s="205"/>
      <c r="C3" s="188"/>
      <c r="D3" s="188"/>
      <c r="E3" s="188"/>
      <c r="F3" s="189"/>
      <c r="G3" s="128"/>
      <c r="H3" s="128"/>
      <c r="AV3"/>
      <c r="AW3"/>
      <c r="AX3"/>
      <c r="AY3"/>
      <c r="AZ3"/>
      <c r="BA3"/>
      <c r="BB3"/>
      <c r="BC3"/>
      <c r="BD3"/>
      <c r="BE3"/>
      <c r="BF3"/>
      <c r="BG3"/>
      <c r="BH3"/>
      <c r="BI3"/>
      <c r="BJ3"/>
      <c r="BK3"/>
      <c r="BL3"/>
      <c r="BM3"/>
      <c r="BN3"/>
      <c r="BO3"/>
      <c r="BP3"/>
      <c r="BQ3"/>
      <c r="BR3"/>
      <c r="BS3"/>
      <c r="BT3"/>
      <c r="BU3"/>
      <c r="BV3"/>
      <c r="BW3"/>
      <c r="BX3"/>
    </row>
    <row r="4" spans="1:76" s="124" customFormat="1" ht="14.65" customHeight="1" x14ac:dyDescent="0.25">
      <c r="A4" s="205"/>
      <c r="C4" s="188"/>
      <c r="D4" s="188"/>
      <c r="E4" s="188"/>
      <c r="F4" s="189"/>
      <c r="G4" s="128"/>
      <c r="H4" s="128"/>
      <c r="AV4"/>
      <c r="AW4"/>
      <c r="AX4"/>
      <c r="AY4"/>
      <c r="AZ4"/>
      <c r="BA4"/>
      <c r="BB4"/>
      <c r="BC4"/>
      <c r="BD4"/>
      <c r="BE4"/>
      <c r="BF4"/>
      <c r="BG4"/>
      <c r="BH4"/>
      <c r="BI4"/>
      <c r="BJ4"/>
      <c r="BK4"/>
      <c r="BL4"/>
      <c r="BM4"/>
      <c r="BN4"/>
      <c r="BO4"/>
      <c r="BP4"/>
      <c r="BQ4"/>
      <c r="BR4"/>
      <c r="BS4"/>
      <c r="BT4"/>
      <c r="BU4"/>
      <c r="BV4"/>
      <c r="BW4"/>
      <c r="BX4"/>
    </row>
    <row r="5" spans="1:76" s="124" customFormat="1" ht="14.65" customHeight="1" x14ac:dyDescent="0.25">
      <c r="A5" s="205"/>
      <c r="C5" s="188"/>
      <c r="D5" s="188"/>
      <c r="E5" s="188"/>
      <c r="F5" s="189"/>
      <c r="G5" s="128"/>
      <c r="H5" s="128"/>
      <c r="AV5"/>
      <c r="AW5"/>
      <c r="AX5"/>
      <c r="AY5"/>
      <c r="AZ5"/>
      <c r="BA5"/>
      <c r="BB5"/>
      <c r="BC5"/>
      <c r="BD5"/>
      <c r="BE5"/>
      <c r="BF5"/>
      <c r="BG5"/>
      <c r="BH5"/>
      <c r="BI5"/>
      <c r="BJ5"/>
      <c r="BK5"/>
      <c r="BL5"/>
      <c r="BM5"/>
      <c r="BN5"/>
      <c r="BO5"/>
      <c r="BP5"/>
      <c r="BQ5"/>
      <c r="BR5"/>
      <c r="BS5"/>
      <c r="BT5"/>
      <c r="BU5"/>
      <c r="BV5"/>
      <c r="BW5"/>
      <c r="BX5"/>
    </row>
    <row r="6" spans="1:76" s="124" customFormat="1" ht="19.5" customHeight="1" x14ac:dyDescent="0.25">
      <c r="A6" s="205"/>
      <c r="C6" s="206" t="s">
        <v>146</v>
      </c>
      <c r="D6" s="206"/>
      <c r="E6" s="206"/>
      <c r="F6" s="129" t="s">
        <v>54</v>
      </c>
      <c r="G6" s="128"/>
      <c r="H6" s="128"/>
      <c r="AV6"/>
      <c r="AW6"/>
      <c r="AX6"/>
      <c r="AY6"/>
      <c r="AZ6"/>
      <c r="BA6"/>
      <c r="BB6"/>
      <c r="BC6"/>
      <c r="BD6"/>
      <c r="BE6"/>
      <c r="BF6"/>
      <c r="BG6"/>
      <c r="BH6"/>
      <c r="BI6"/>
      <c r="BJ6"/>
      <c r="BK6"/>
      <c r="BL6"/>
      <c r="BM6"/>
      <c r="BN6"/>
      <c r="BO6"/>
      <c r="BP6"/>
      <c r="BQ6"/>
      <c r="BR6"/>
      <c r="BS6"/>
      <c r="BT6"/>
      <c r="BU6"/>
      <c r="BV6"/>
      <c r="BW6"/>
      <c r="BX6"/>
    </row>
    <row r="7" spans="1:76" s="4" customFormat="1" ht="28.5" thickBot="1" x14ac:dyDescent="0.45">
      <c r="A7" s="196" t="s">
        <v>47</v>
      </c>
      <c r="B7" s="176"/>
      <c r="C7" s="176"/>
      <c r="D7" s="176"/>
      <c r="E7" s="176"/>
      <c r="F7" s="177"/>
      <c r="G7" s="128"/>
      <c r="H7" s="128"/>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row>
    <row r="8" spans="1:76" ht="21.75" customHeight="1" thickTop="1" thickBot="1" x14ac:dyDescent="0.35">
      <c r="A8" s="183" t="s">
        <v>131</v>
      </c>
      <c r="B8" s="184"/>
      <c r="C8" s="184"/>
      <c r="D8" s="184"/>
      <c r="E8" s="184"/>
      <c r="F8" s="195"/>
      <c r="G8" s="128"/>
      <c r="H8" s="128"/>
    </row>
    <row r="9" spans="1:76" s="128" customFormat="1" ht="17.25" thickTop="1" thickBot="1" x14ac:dyDescent="0.3">
      <c r="A9" s="131" t="s">
        <v>68</v>
      </c>
      <c r="B9" s="207"/>
      <c r="C9" s="208"/>
      <c r="D9" s="127" t="s">
        <v>132</v>
      </c>
      <c r="E9" s="209"/>
      <c r="F9" s="210"/>
    </row>
    <row r="10" spans="1:76" s="128" customFormat="1" ht="16.5" thickBot="1" x14ac:dyDescent="0.3">
      <c r="A10" s="127" t="s">
        <v>69</v>
      </c>
      <c r="B10" s="207"/>
      <c r="C10" s="208"/>
      <c r="D10" s="127" t="s">
        <v>67</v>
      </c>
      <c r="E10" s="197"/>
      <c r="F10" s="198"/>
    </row>
    <row r="11" spans="1:76" ht="18" x14ac:dyDescent="0.2">
      <c r="A11" s="132"/>
      <c r="B11" s="5"/>
      <c r="C11" s="5"/>
      <c r="D11" s="5"/>
      <c r="E11" s="5"/>
      <c r="F11" s="5"/>
    </row>
    <row r="12" spans="1:76" ht="18.75" thickBot="1" x14ac:dyDescent="0.3">
      <c r="A12" s="6"/>
      <c r="B12" s="6"/>
      <c r="C12" s="6"/>
      <c r="D12" s="6"/>
      <c r="E12" s="6"/>
      <c r="F12" s="6"/>
    </row>
    <row r="13" spans="1:76" ht="24" thickBot="1" x14ac:dyDescent="0.25">
      <c r="A13" s="5"/>
      <c r="B13" s="7" t="s">
        <v>2</v>
      </c>
      <c r="C13" s="8"/>
      <c r="D13" s="9"/>
      <c r="E13" s="5"/>
      <c r="F13" s="5"/>
    </row>
    <row r="14" spans="1:76" ht="42" customHeight="1" thickBot="1" x14ac:dyDescent="0.25">
      <c r="A14" s="5"/>
      <c r="B14" s="192" t="s">
        <v>51</v>
      </c>
      <c r="C14" s="193"/>
      <c r="D14" s="194"/>
      <c r="E14" s="2"/>
      <c r="F14" s="5"/>
    </row>
    <row r="15" spans="1:76" ht="21" thickBot="1" x14ac:dyDescent="0.25">
      <c r="A15" s="5"/>
      <c r="B15" s="119" t="s">
        <v>3</v>
      </c>
      <c r="C15" s="120" t="s">
        <v>4</v>
      </c>
      <c r="D15" s="121"/>
      <c r="E15" s="5"/>
      <c r="F15" s="5"/>
    </row>
    <row r="16" spans="1:76" ht="21" thickBot="1" x14ac:dyDescent="0.25">
      <c r="A16" s="5"/>
      <c r="B16" s="10" t="s">
        <v>5</v>
      </c>
      <c r="C16" s="11"/>
      <c r="D16" s="12"/>
      <c r="E16" s="5"/>
      <c r="F16" s="5"/>
    </row>
    <row r="17" spans="1:8" ht="21" thickBot="1" x14ac:dyDescent="0.25">
      <c r="A17" s="5"/>
      <c r="B17" s="10" t="s">
        <v>6</v>
      </c>
      <c r="C17" s="11"/>
      <c r="D17" s="13"/>
      <c r="E17" s="5"/>
      <c r="F17" s="5"/>
    </row>
    <row r="18" spans="1:8" ht="18.75" thickBot="1" x14ac:dyDescent="0.25">
      <c r="A18" s="5"/>
      <c r="B18" s="14" t="s">
        <v>7</v>
      </c>
      <c r="C18" s="12"/>
      <c r="D18" s="15"/>
      <c r="E18" s="5"/>
      <c r="F18" s="5"/>
    </row>
    <row r="19" spans="1:8" ht="18.75" thickBot="1" x14ac:dyDescent="0.25">
      <c r="A19" s="5"/>
      <c r="B19" s="14" t="s">
        <v>8</v>
      </c>
      <c r="C19" s="12"/>
      <c r="D19" s="15"/>
      <c r="E19" s="5"/>
      <c r="F19" s="5"/>
    </row>
    <row r="20" spans="1:8" ht="18.75" thickBot="1" x14ac:dyDescent="0.25">
      <c r="A20" s="5"/>
      <c r="B20" s="14" t="s">
        <v>9</v>
      </c>
      <c r="C20" s="12"/>
      <c r="D20" s="15"/>
      <c r="E20" s="5"/>
      <c r="F20" s="5"/>
    </row>
    <row r="21" spans="1:8" ht="18.75" thickBot="1" x14ac:dyDescent="0.25">
      <c r="A21" s="5"/>
      <c r="B21" s="14" t="s">
        <v>10</v>
      </c>
      <c r="C21" s="12"/>
      <c r="D21" s="15"/>
      <c r="E21" s="5"/>
      <c r="F21" s="5"/>
    </row>
    <row r="22" spans="1:8" ht="18.75" thickBot="1" x14ac:dyDescent="0.25">
      <c r="A22" s="5"/>
      <c r="B22" s="14" t="s">
        <v>11</v>
      </c>
      <c r="C22" s="12"/>
      <c r="D22" s="15"/>
      <c r="E22" s="5"/>
      <c r="F22" s="5"/>
      <c r="H22" s="3" t="s">
        <v>50</v>
      </c>
    </row>
    <row r="23" spans="1:8" ht="18.75" thickBot="1" x14ac:dyDescent="0.25">
      <c r="A23" s="5"/>
      <c r="B23" s="14" t="s">
        <v>12</v>
      </c>
      <c r="C23" s="12"/>
      <c r="D23" s="15"/>
      <c r="E23" s="5"/>
      <c r="F23" s="5"/>
    </row>
    <row r="24" spans="1:8" ht="18.75" thickBot="1" x14ac:dyDescent="0.25">
      <c r="A24" s="5"/>
      <c r="B24" s="14" t="s">
        <v>13</v>
      </c>
      <c r="C24" s="12"/>
      <c r="D24" s="15"/>
      <c r="E24" s="5"/>
      <c r="F24" s="5"/>
    </row>
    <row r="25" spans="1:8" ht="18.75" thickBot="1" x14ac:dyDescent="0.25">
      <c r="A25" s="5"/>
      <c r="B25" s="14" t="s">
        <v>14</v>
      </c>
      <c r="C25" s="12"/>
      <c r="D25" s="15"/>
      <c r="E25" s="5"/>
      <c r="F25" s="5"/>
    </row>
    <row r="26" spans="1:8" ht="18.75" thickBot="1" x14ac:dyDescent="0.25">
      <c r="A26" s="5"/>
      <c r="B26" s="14" t="s">
        <v>15</v>
      </c>
      <c r="C26" s="12"/>
      <c r="D26" s="15"/>
      <c r="E26" s="5"/>
      <c r="F26" s="5"/>
    </row>
    <row r="27" spans="1:8" ht="18.75" thickBot="1" x14ac:dyDescent="0.25">
      <c r="A27" s="5"/>
      <c r="B27" s="14" t="s">
        <v>16</v>
      </c>
      <c r="C27" s="12"/>
      <c r="D27" s="15"/>
      <c r="E27" s="5"/>
      <c r="F27" s="5"/>
    </row>
    <row r="28" spans="1:8" ht="18.75" thickBot="1" x14ac:dyDescent="0.25">
      <c r="A28" s="5"/>
      <c r="B28" s="14" t="s">
        <v>17</v>
      </c>
      <c r="C28" s="12"/>
      <c r="D28" s="15"/>
      <c r="E28" s="5"/>
      <c r="F28" s="5"/>
    </row>
    <row r="29" spans="1:8" ht="18.75" thickBot="1" x14ac:dyDescent="0.25">
      <c r="A29" s="5"/>
      <c r="B29" s="14" t="s">
        <v>18</v>
      </c>
      <c r="C29" s="12"/>
      <c r="D29" s="15"/>
      <c r="E29" s="5"/>
      <c r="F29" s="5"/>
    </row>
    <row r="30" spans="1:8" ht="18.75" thickBot="1" x14ac:dyDescent="0.25">
      <c r="A30" s="5"/>
      <c r="B30" s="14" t="s">
        <v>19</v>
      </c>
      <c r="C30" s="16"/>
      <c r="D30" s="15"/>
      <c r="E30" s="5"/>
      <c r="F30" s="5"/>
    </row>
    <row r="31" spans="1:8" ht="21" thickBot="1" x14ac:dyDescent="0.25">
      <c r="A31" s="5"/>
      <c r="B31" s="17" t="s">
        <v>20</v>
      </c>
      <c r="C31" s="18"/>
      <c r="D31" s="19">
        <f>SUM(C18:C30)</f>
        <v>0</v>
      </c>
      <c r="E31" s="5"/>
      <c r="F31" s="5"/>
    </row>
    <row r="32" spans="1:8" ht="21" thickBot="1" x14ac:dyDescent="0.25">
      <c r="A32" s="5"/>
      <c r="B32" s="20" t="s">
        <v>21</v>
      </c>
      <c r="C32" s="21"/>
      <c r="D32" s="22">
        <f>D31+D16</f>
        <v>0</v>
      </c>
      <c r="E32" s="5"/>
      <c r="F32" s="5"/>
    </row>
    <row r="33" spans="1:76" ht="22.15" customHeight="1" thickBot="1" x14ac:dyDescent="0.25">
      <c r="A33" s="5"/>
      <c r="B33" s="10" t="s">
        <v>22</v>
      </c>
      <c r="C33" s="11"/>
      <c r="D33" s="13"/>
      <c r="E33" s="5"/>
      <c r="F33" s="5"/>
    </row>
    <row r="34" spans="1:76" ht="21" customHeight="1" thickBot="1" x14ac:dyDescent="0.25">
      <c r="A34" s="5"/>
      <c r="B34" s="14" t="s">
        <v>23</v>
      </c>
      <c r="C34" s="23"/>
      <c r="D34" s="24">
        <f>C34*D32</f>
        <v>0</v>
      </c>
      <c r="E34" s="5"/>
      <c r="F34" s="5"/>
    </row>
    <row r="35" spans="1:76" ht="21" thickBot="1" x14ac:dyDescent="0.3">
      <c r="A35" s="6"/>
      <c r="B35" s="20" t="s">
        <v>24</v>
      </c>
      <c r="C35" s="21"/>
      <c r="D35" s="25">
        <f>D32-D34</f>
        <v>0</v>
      </c>
      <c r="E35" s="6"/>
      <c r="F35" s="6"/>
    </row>
    <row r="36" spans="1:76" ht="21" thickBot="1" x14ac:dyDescent="0.3">
      <c r="A36" s="6"/>
      <c r="B36" s="26" t="s">
        <v>25</v>
      </c>
      <c r="C36" s="27"/>
      <c r="D36" s="28"/>
      <c r="E36" s="6"/>
      <c r="F36" s="6"/>
    </row>
    <row r="37" spans="1:76" ht="18.75" thickBot="1" x14ac:dyDescent="0.3">
      <c r="A37" s="6"/>
      <c r="B37" s="14" t="s">
        <v>26</v>
      </c>
      <c r="C37" s="12"/>
      <c r="D37" s="28"/>
      <c r="E37" s="6"/>
      <c r="F37" s="6"/>
    </row>
    <row r="38" spans="1:76" ht="18.75" thickBot="1" x14ac:dyDescent="0.3">
      <c r="A38" s="6"/>
      <c r="B38" s="14" t="s">
        <v>27</v>
      </c>
      <c r="C38" s="12"/>
      <c r="D38" s="28"/>
      <c r="E38" s="6"/>
      <c r="F38" s="6"/>
    </row>
    <row r="39" spans="1:76" ht="18.75" thickBot="1" x14ac:dyDescent="0.3">
      <c r="A39" s="6"/>
      <c r="B39" s="14" t="s">
        <v>28</v>
      </c>
      <c r="C39" s="12"/>
      <c r="D39" s="28"/>
      <c r="E39" s="6"/>
      <c r="F39" s="6"/>
    </row>
    <row r="40" spans="1:76" ht="18.75" thickBot="1" x14ac:dyDescent="0.3">
      <c r="A40" s="6"/>
      <c r="B40" s="29" t="s">
        <v>29</v>
      </c>
      <c r="C40" s="12"/>
      <c r="D40" s="30"/>
      <c r="E40" s="6"/>
      <c r="F40" s="6"/>
    </row>
    <row r="41" spans="1:76" ht="21" thickBot="1" x14ac:dyDescent="0.25">
      <c r="A41" s="5"/>
      <c r="B41" s="31" t="s">
        <v>30</v>
      </c>
      <c r="C41" s="32"/>
      <c r="D41" s="19">
        <f>SUM(C37:C40)</f>
        <v>0</v>
      </c>
      <c r="E41" s="5"/>
      <c r="F41" s="5"/>
    </row>
    <row r="42" spans="1:76" ht="18" customHeight="1" x14ac:dyDescent="0.2">
      <c r="A42" s="5"/>
      <c r="B42" s="199" t="s">
        <v>59</v>
      </c>
      <c r="C42" s="200"/>
      <c r="D42" s="201"/>
      <c r="E42" s="5"/>
      <c r="F42" s="5"/>
    </row>
    <row r="43" spans="1:76" ht="18.75" thickBot="1" x14ac:dyDescent="0.3">
      <c r="A43" s="6"/>
      <c r="B43" s="202"/>
      <c r="C43" s="203"/>
      <c r="D43" s="204"/>
      <c r="E43" s="5"/>
      <c r="F43" s="6"/>
    </row>
    <row r="44" spans="1:76" s="4" customFormat="1" ht="28.5" thickBot="1" x14ac:dyDescent="0.45">
      <c r="A44" s="175" t="s">
        <v>47</v>
      </c>
      <c r="B44" s="176"/>
      <c r="C44" s="176"/>
      <c r="D44" s="176"/>
      <c r="E44" s="176"/>
      <c r="F44" s="177"/>
      <c r="G44" s="128"/>
      <c r="H44" s="128"/>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row>
    <row r="45" spans="1:76" ht="21.75" customHeight="1" thickTop="1" thickBot="1" x14ac:dyDescent="0.35">
      <c r="A45" s="183" t="s">
        <v>49</v>
      </c>
      <c r="B45" s="184"/>
      <c r="C45" s="184"/>
      <c r="D45" s="184"/>
      <c r="E45" s="184"/>
      <c r="F45" s="184"/>
      <c r="G45" s="128"/>
      <c r="H45" s="128"/>
    </row>
    <row r="46" spans="1:76" s="124" customFormat="1" ht="16.899999999999999" customHeight="1" thickTop="1" thickBot="1" x14ac:dyDescent="0.35">
      <c r="A46" s="133"/>
      <c r="C46" s="185"/>
      <c r="D46" s="185"/>
      <c r="E46" s="126"/>
      <c r="F46" s="129" t="s">
        <v>48</v>
      </c>
      <c r="G46" s="128"/>
      <c r="H46" s="128"/>
      <c r="AV46"/>
      <c r="AW46"/>
      <c r="AX46"/>
      <c r="AY46"/>
      <c r="AZ46"/>
      <c r="BA46"/>
      <c r="BB46"/>
      <c r="BC46"/>
      <c r="BD46"/>
      <c r="BE46"/>
      <c r="BF46"/>
      <c r="BG46"/>
      <c r="BH46"/>
      <c r="BI46"/>
      <c r="BJ46"/>
      <c r="BK46"/>
      <c r="BL46"/>
      <c r="BM46"/>
      <c r="BN46"/>
      <c r="BO46"/>
      <c r="BP46"/>
      <c r="BQ46"/>
      <c r="BR46"/>
      <c r="BS46"/>
      <c r="BT46"/>
      <c r="BU46"/>
      <c r="BV46"/>
      <c r="BW46"/>
      <c r="BX46"/>
    </row>
    <row r="47" spans="1:76" s="128" customFormat="1" ht="16.5" thickBot="1" x14ac:dyDescent="0.3">
      <c r="A47" s="127" t="s">
        <v>46</v>
      </c>
      <c r="B47" s="154">
        <f>B9</f>
        <v>0</v>
      </c>
      <c r="C47" s="155"/>
      <c r="D47" s="127" t="s">
        <v>134</v>
      </c>
      <c r="E47" s="179">
        <f>E9</f>
        <v>0</v>
      </c>
      <c r="F47" s="180"/>
    </row>
    <row r="48" spans="1:76" s="128" customFormat="1" ht="16.899999999999999" customHeight="1" thickBot="1" x14ac:dyDescent="0.3">
      <c r="A48" s="127" t="s">
        <v>0</v>
      </c>
      <c r="B48" s="154">
        <f>B10</f>
        <v>0</v>
      </c>
      <c r="C48" s="155"/>
      <c r="D48" s="127" t="s">
        <v>1</v>
      </c>
      <c r="E48" s="156">
        <f>E10</f>
        <v>0</v>
      </c>
      <c r="F48" s="157"/>
    </row>
    <row r="49" spans="1:65" s="128" customFormat="1" ht="16.899999999999999" customHeight="1" x14ac:dyDescent="0.25">
      <c r="A49" s="217"/>
      <c r="B49" s="217"/>
      <c r="C49" s="217"/>
      <c r="D49" s="217"/>
      <c r="E49" s="217"/>
      <c r="F49" s="217"/>
    </row>
    <row r="50" spans="1:65" ht="23.25" x14ac:dyDescent="0.2">
      <c r="A50" s="33"/>
      <c r="B50" s="219" t="s">
        <v>60</v>
      </c>
      <c r="C50" s="220"/>
      <c r="D50" s="220"/>
      <c r="E50" s="221"/>
      <c r="F50" s="34"/>
    </row>
    <row r="51" spans="1:65" ht="46.9" customHeight="1" x14ac:dyDescent="0.2">
      <c r="A51" s="33"/>
      <c r="B51" s="214" t="s">
        <v>139</v>
      </c>
      <c r="C51" s="215"/>
      <c r="D51" s="215"/>
      <c r="E51" s="216"/>
      <c r="F51" s="34"/>
    </row>
    <row r="52" spans="1:65" ht="27" customHeight="1" x14ac:dyDescent="0.2">
      <c r="A52" s="33"/>
      <c r="B52" s="190" t="s">
        <v>145</v>
      </c>
      <c r="C52" s="191"/>
      <c r="D52" s="191"/>
      <c r="E52" s="1">
        <v>120.02</v>
      </c>
      <c r="F52" s="34"/>
    </row>
    <row r="53" spans="1:65" ht="30.6" customHeight="1" thickBot="1" x14ac:dyDescent="0.25">
      <c r="A53" s="33"/>
      <c r="B53" s="211" t="s">
        <v>61</v>
      </c>
      <c r="C53" s="211"/>
      <c r="D53" s="211"/>
      <c r="E53" s="211"/>
      <c r="F53" s="34"/>
    </row>
    <row r="54" spans="1:65" ht="18.600000000000001" customHeight="1" thickBot="1" x14ac:dyDescent="0.25">
      <c r="A54" s="218"/>
      <c r="B54" s="218"/>
      <c r="C54" s="218"/>
      <c r="D54" s="218"/>
      <c r="E54" s="218"/>
      <c r="F54" s="218"/>
    </row>
    <row r="55" spans="1:65" ht="34.9" customHeight="1" thickBot="1" x14ac:dyDescent="0.25">
      <c r="A55" s="167" t="s">
        <v>31</v>
      </c>
      <c r="B55" s="168"/>
      <c r="C55" s="168"/>
      <c r="D55" s="168"/>
      <c r="E55" s="168"/>
      <c r="F55" s="169"/>
    </row>
    <row r="56" spans="1:65" ht="27" customHeight="1" thickBot="1" x14ac:dyDescent="0.25">
      <c r="A56" s="212" t="s">
        <v>32</v>
      </c>
      <c r="B56" s="212"/>
      <c r="C56" s="212"/>
      <c r="D56" s="212"/>
      <c r="E56" s="212"/>
      <c r="F56" s="212"/>
    </row>
    <row r="57" spans="1:65" s="99" customFormat="1" ht="61.9" customHeight="1" thickBot="1" x14ac:dyDescent="0.3">
      <c r="A57" s="165" t="s">
        <v>123</v>
      </c>
      <c r="B57" s="166"/>
      <c r="C57" s="97" t="s">
        <v>72</v>
      </c>
      <c r="D57" s="98" t="s">
        <v>73</v>
      </c>
      <c r="E57" s="98" t="s">
        <v>71</v>
      </c>
      <c r="F57" s="98" t="s">
        <v>33</v>
      </c>
      <c r="G57" s="3"/>
      <c r="H57" s="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row>
    <row r="58" spans="1:65" ht="31.9" customHeight="1" thickBot="1" x14ac:dyDescent="0.25">
      <c r="A58" s="72" t="s">
        <v>83</v>
      </c>
      <c r="B58" s="114" t="s">
        <v>84</v>
      </c>
      <c r="C58" s="110" t="s">
        <v>70</v>
      </c>
      <c r="D58" s="122"/>
      <c r="E58" s="115"/>
      <c r="F58" s="116">
        <f>ROUND(10%*E58,2)</f>
        <v>0</v>
      </c>
    </row>
    <row r="59" spans="1:65" ht="45" customHeight="1" thickBot="1" x14ac:dyDescent="0.25">
      <c r="A59" s="73" t="s">
        <v>85</v>
      </c>
      <c r="B59" s="82" t="s">
        <v>86</v>
      </c>
      <c r="C59" s="110" t="s">
        <v>70</v>
      </c>
      <c r="D59" s="135">
        <f>2.92*$E$52</f>
        <v>350.45839999999998</v>
      </c>
      <c r="E59" s="12"/>
      <c r="F59" s="35">
        <f>ROUND(10%*E59,2)</f>
        <v>0</v>
      </c>
    </row>
    <row r="60" spans="1:65" ht="45" customHeight="1" thickBot="1" x14ac:dyDescent="0.25">
      <c r="A60" s="73" t="s">
        <v>87</v>
      </c>
      <c r="B60" s="36" t="s">
        <v>88</v>
      </c>
      <c r="C60" s="110" t="s">
        <v>70</v>
      </c>
      <c r="D60" s="135">
        <f>4.32*E52</f>
        <v>518.4864</v>
      </c>
      <c r="E60" s="16"/>
      <c r="F60" s="35">
        <f>ROUND(10%*E60,2)</f>
        <v>0</v>
      </c>
    </row>
    <row r="61" spans="1:65" ht="40.5" customHeight="1" thickBot="1" x14ac:dyDescent="0.25">
      <c r="A61" s="73" t="s">
        <v>89</v>
      </c>
      <c r="B61" s="178" t="s">
        <v>90</v>
      </c>
      <c r="C61" s="178"/>
      <c r="D61" s="123"/>
      <c r="E61" s="81"/>
      <c r="F61" s="35"/>
    </row>
    <row r="62" spans="1:65" ht="48" customHeight="1" thickBot="1" x14ac:dyDescent="0.25">
      <c r="A62" s="182" t="s">
        <v>99</v>
      </c>
      <c r="B62" s="39" t="s">
        <v>137</v>
      </c>
      <c r="C62" s="111"/>
      <c r="D62" s="136">
        <v>837</v>
      </c>
      <c r="E62" s="12"/>
      <c r="F62" s="38">
        <f>ROUND(10%*E62, 2)</f>
        <v>0</v>
      </c>
    </row>
    <row r="63" spans="1:65" ht="40.15" customHeight="1" thickBot="1" x14ac:dyDescent="0.25">
      <c r="A63" s="213"/>
      <c r="B63" s="36" t="s">
        <v>75</v>
      </c>
      <c r="C63" s="111"/>
      <c r="D63" s="136">
        <f>IF(C63&gt;0,C63*10%,0)</f>
        <v>0</v>
      </c>
      <c r="E63" s="12"/>
      <c r="F63" s="38">
        <f t="shared" ref="F63:F70" si="0">ROUND(10%*E63, 2)</f>
        <v>0</v>
      </c>
    </row>
    <row r="64" spans="1:65" ht="40.15" customHeight="1" thickBot="1" x14ac:dyDescent="0.25">
      <c r="A64" s="182" t="s">
        <v>96</v>
      </c>
      <c r="B64" s="39" t="s">
        <v>76</v>
      </c>
      <c r="C64" s="112"/>
      <c r="D64" s="136">
        <f>IF(C64&gt;0,SUM(C64-20000)*12%+(7.24*E52),0)</f>
        <v>0</v>
      </c>
      <c r="E64" s="12"/>
      <c r="F64" s="38">
        <f t="shared" si="0"/>
        <v>0</v>
      </c>
    </row>
    <row r="65" spans="1:6" ht="40.15" customHeight="1" thickBot="1" x14ac:dyDescent="0.25">
      <c r="A65" s="182"/>
      <c r="B65" s="40" t="s">
        <v>91</v>
      </c>
      <c r="C65" s="112"/>
      <c r="D65" s="136">
        <f>IF(C65&gt;0,SUM(C65-20000)*12%+(25.92*E52),0)</f>
        <v>0</v>
      </c>
      <c r="E65" s="12"/>
      <c r="F65" s="38">
        <f t="shared" si="0"/>
        <v>0</v>
      </c>
    </row>
    <row r="66" spans="1:6" ht="40.15" customHeight="1" thickBot="1" x14ac:dyDescent="0.25">
      <c r="A66" s="182" t="s">
        <v>97</v>
      </c>
      <c r="B66" s="40" t="s">
        <v>92</v>
      </c>
      <c r="C66" s="112"/>
      <c r="D66" s="136">
        <f>IF(C66&gt;0,SUM(C66-50000)*10%+(51.84*E52),0)</f>
        <v>0</v>
      </c>
      <c r="E66" s="12"/>
      <c r="F66" s="38">
        <f t="shared" si="0"/>
        <v>0</v>
      </c>
    </row>
    <row r="67" spans="1:6" ht="40.15" customHeight="1" thickBot="1" x14ac:dyDescent="0.25">
      <c r="A67" s="182"/>
      <c r="B67" s="40" t="s">
        <v>93</v>
      </c>
      <c r="C67" s="112"/>
      <c r="D67" s="136">
        <f>IF(C67&gt;0,SUM(C67-50000)*10%+(71.28*E52),0)</f>
        <v>0</v>
      </c>
      <c r="E67" s="12"/>
      <c r="F67" s="38">
        <f t="shared" si="0"/>
        <v>0</v>
      </c>
    </row>
    <row r="68" spans="1:6" ht="40.15" customHeight="1" thickBot="1" x14ac:dyDescent="0.25">
      <c r="A68" s="182" t="s">
        <v>98</v>
      </c>
      <c r="B68" s="36" t="s">
        <v>94</v>
      </c>
      <c r="C68" s="112"/>
      <c r="D68" s="136">
        <f>IF(C68&gt;0,SUM(C68-100000)*2%+(114.48*E52),0)</f>
        <v>0</v>
      </c>
      <c r="E68" s="12"/>
      <c r="F68" s="38">
        <f t="shared" si="0"/>
        <v>0</v>
      </c>
    </row>
    <row r="69" spans="1:6" ht="40.15" customHeight="1" thickBot="1" x14ac:dyDescent="0.25">
      <c r="A69" s="182"/>
      <c r="B69" s="36" t="s">
        <v>95</v>
      </c>
      <c r="C69" s="112"/>
      <c r="D69" s="136">
        <f>IF(C69&gt;0,SUM(C69-100000)*2%+(133.92*E52),0)</f>
        <v>0</v>
      </c>
      <c r="E69" s="12"/>
      <c r="F69" s="38">
        <f t="shared" si="0"/>
        <v>0</v>
      </c>
    </row>
    <row r="70" spans="1:6" ht="36" customHeight="1" thickBot="1" x14ac:dyDescent="0.25">
      <c r="A70" s="117" t="s">
        <v>77</v>
      </c>
      <c r="B70" s="118" t="s">
        <v>74</v>
      </c>
      <c r="C70" s="16"/>
      <c r="D70" s="137">
        <f>IF(C70&gt;0,C70*2%,0)</f>
        <v>0</v>
      </c>
      <c r="E70" s="16"/>
      <c r="F70" s="48">
        <f t="shared" si="0"/>
        <v>0</v>
      </c>
    </row>
    <row r="71" spans="1:6" s="86" customFormat="1" ht="31.9" customHeight="1" thickBot="1" x14ac:dyDescent="0.3">
      <c r="A71" s="84"/>
      <c r="C71" s="84"/>
      <c r="D71" s="83" t="s">
        <v>66</v>
      </c>
      <c r="E71" s="85">
        <f>SUM(E58:E70)</f>
        <v>0</v>
      </c>
      <c r="F71" s="85">
        <f>SUM(F58:F70)</f>
        <v>0</v>
      </c>
    </row>
    <row r="72" spans="1:6" ht="34.9" customHeight="1" thickBot="1" x14ac:dyDescent="0.25">
      <c r="A72" s="167" t="s">
        <v>34</v>
      </c>
      <c r="B72" s="168"/>
      <c r="C72" s="168"/>
      <c r="D72" s="168"/>
      <c r="E72" s="168"/>
      <c r="F72" s="169"/>
    </row>
    <row r="73" spans="1:6" ht="46.15" customHeight="1" thickBot="1" x14ac:dyDescent="0.25">
      <c r="A73" s="165" t="s">
        <v>125</v>
      </c>
      <c r="B73" s="166"/>
      <c r="C73" s="97" t="s">
        <v>52</v>
      </c>
      <c r="D73" s="97" t="s">
        <v>63</v>
      </c>
      <c r="E73" s="97" t="s">
        <v>35</v>
      </c>
      <c r="F73" s="97" t="s">
        <v>33</v>
      </c>
    </row>
    <row r="74" spans="1:6" ht="48" thickBot="1" x14ac:dyDescent="0.25">
      <c r="A74" s="186" t="s">
        <v>62</v>
      </c>
      <c r="B74" s="41" t="s">
        <v>104</v>
      </c>
      <c r="C74" s="138">
        <f>10*$E$52</f>
        <v>1200.2</v>
      </c>
      <c r="D74" s="12"/>
      <c r="E74" s="12"/>
      <c r="F74" s="38">
        <f t="shared" ref="F74:F84" si="1">ROUND(10%*E74,2)</f>
        <v>0</v>
      </c>
    </row>
    <row r="75" spans="1:6" ht="32.25" thickBot="1" x14ac:dyDescent="0.25">
      <c r="A75" s="187"/>
      <c r="B75" s="42" t="s">
        <v>105</v>
      </c>
      <c r="C75" s="138">
        <f>10*$E$52</f>
        <v>1200.2</v>
      </c>
      <c r="D75" s="12"/>
      <c r="E75" s="12"/>
      <c r="F75" s="38">
        <f t="shared" si="1"/>
        <v>0</v>
      </c>
    </row>
    <row r="76" spans="1:6" ht="31.9" customHeight="1" thickBot="1" x14ac:dyDescent="0.25">
      <c r="A76" s="187"/>
      <c r="B76" s="43" t="s">
        <v>106</v>
      </c>
      <c r="C76" s="138">
        <f t="shared" ref="C76" si="2">10*$E$52</f>
        <v>1200.2</v>
      </c>
      <c r="D76" s="12"/>
      <c r="E76" s="12"/>
      <c r="F76" s="38">
        <f t="shared" si="1"/>
        <v>0</v>
      </c>
    </row>
    <row r="77" spans="1:6" ht="31.9" customHeight="1" thickBot="1" x14ac:dyDescent="0.25">
      <c r="A77" s="187"/>
      <c r="B77" s="88" t="s">
        <v>109</v>
      </c>
      <c r="C77" s="138">
        <f>25*$E$52</f>
        <v>3000.5</v>
      </c>
      <c r="D77" s="12"/>
      <c r="E77" s="12"/>
      <c r="F77" s="38">
        <f t="shared" si="1"/>
        <v>0</v>
      </c>
    </row>
    <row r="78" spans="1:6" ht="31.9" customHeight="1" thickBot="1" x14ac:dyDescent="0.25">
      <c r="A78" s="44" t="s">
        <v>107</v>
      </c>
      <c r="B78" s="42" t="s">
        <v>108</v>
      </c>
      <c r="C78" s="138">
        <f>12*$E$52</f>
        <v>1440.24</v>
      </c>
      <c r="D78" s="12"/>
      <c r="E78" s="12"/>
      <c r="F78" s="38">
        <f t="shared" si="1"/>
        <v>0</v>
      </c>
    </row>
    <row r="79" spans="1:6" ht="31.9" customHeight="1" thickBot="1" x14ac:dyDescent="0.25">
      <c r="A79" s="44"/>
      <c r="B79" s="89" t="s">
        <v>140</v>
      </c>
      <c r="C79" s="138">
        <f>25*$E$52</f>
        <v>3000.5</v>
      </c>
      <c r="D79" s="12"/>
      <c r="E79" s="12"/>
      <c r="F79" s="38">
        <f t="shared" si="1"/>
        <v>0</v>
      </c>
    </row>
    <row r="80" spans="1:6" ht="31.9" customHeight="1" thickBot="1" x14ac:dyDescent="0.25">
      <c r="A80" s="44" t="s">
        <v>110</v>
      </c>
      <c r="B80" s="45" t="s">
        <v>111</v>
      </c>
      <c r="C80" s="138">
        <f>12.5*$E$52</f>
        <v>1500.25</v>
      </c>
      <c r="D80" s="12"/>
      <c r="E80" s="12"/>
      <c r="F80" s="38">
        <f t="shared" si="1"/>
        <v>0</v>
      </c>
    </row>
    <row r="81" spans="1:76" ht="31.9" customHeight="1" thickBot="1" x14ac:dyDescent="0.25">
      <c r="A81" s="44"/>
      <c r="B81" s="45" t="s">
        <v>112</v>
      </c>
      <c r="C81" s="138">
        <f>3*$E$52</f>
        <v>360.06</v>
      </c>
      <c r="D81" s="12"/>
      <c r="E81" s="12"/>
      <c r="F81" s="38">
        <f t="shared" si="1"/>
        <v>0</v>
      </c>
    </row>
    <row r="82" spans="1:76" ht="31.9" customHeight="1" thickBot="1" x14ac:dyDescent="0.25">
      <c r="A82" s="44" t="s">
        <v>53</v>
      </c>
      <c r="B82" s="45" t="s">
        <v>113</v>
      </c>
      <c r="C82" s="139">
        <f>3*$E$52</f>
        <v>360.06</v>
      </c>
      <c r="D82" s="12"/>
      <c r="E82" s="12"/>
      <c r="F82" s="38">
        <f t="shared" si="1"/>
        <v>0</v>
      </c>
    </row>
    <row r="83" spans="1:76" ht="31.9" customHeight="1" thickBot="1" x14ac:dyDescent="0.25">
      <c r="A83" s="90" t="s">
        <v>100</v>
      </c>
      <c r="B83" s="45" t="s">
        <v>101</v>
      </c>
      <c r="C83" s="37"/>
      <c r="D83" s="87"/>
      <c r="E83" s="87"/>
      <c r="F83" s="38"/>
    </row>
    <row r="84" spans="1:76" ht="31.9" customHeight="1" thickBot="1" x14ac:dyDescent="0.25">
      <c r="A84" s="91" t="s">
        <v>102</v>
      </c>
      <c r="B84" s="46" t="s">
        <v>103</v>
      </c>
      <c r="C84" s="47"/>
      <c r="D84" s="16"/>
      <c r="E84" s="16"/>
      <c r="F84" s="48">
        <f t="shared" si="1"/>
        <v>0</v>
      </c>
    </row>
    <row r="85" spans="1:76" s="86" customFormat="1" ht="31.9" customHeight="1" x14ac:dyDescent="0.25">
      <c r="A85" s="84"/>
      <c r="B85" s="84"/>
      <c r="C85" s="84"/>
      <c r="D85" s="83" t="s">
        <v>66</v>
      </c>
      <c r="E85" s="85">
        <f>SUM(E74:E84)</f>
        <v>0</v>
      </c>
      <c r="F85" s="134">
        <f>SUM(F74:F84)</f>
        <v>0</v>
      </c>
    </row>
    <row r="86" spans="1:76" s="4" customFormat="1" ht="28.5" thickBot="1" x14ac:dyDescent="0.45">
      <c r="A86" s="175" t="s">
        <v>47</v>
      </c>
      <c r="B86" s="176"/>
      <c r="C86" s="176"/>
      <c r="D86" s="176"/>
      <c r="E86" s="176"/>
      <c r="F86" s="177"/>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row>
    <row r="87" spans="1:76" ht="21.75" customHeight="1" thickTop="1" thickBot="1" x14ac:dyDescent="0.35">
      <c r="A87" s="183" t="s">
        <v>49</v>
      </c>
      <c r="B87" s="184"/>
      <c r="C87" s="184"/>
      <c r="D87" s="184"/>
      <c r="E87" s="184"/>
      <c r="F87" s="184"/>
    </row>
    <row r="88" spans="1:76" s="124" customFormat="1" ht="16.899999999999999" customHeight="1" thickTop="1" thickBot="1" x14ac:dyDescent="0.35">
      <c r="A88" s="133"/>
      <c r="C88" s="185"/>
      <c r="D88" s="185"/>
      <c r="E88" s="126"/>
      <c r="F88" s="129" t="s">
        <v>133</v>
      </c>
      <c r="G88" s="128"/>
      <c r="H88" s="128"/>
      <c r="AV88"/>
      <c r="AW88"/>
      <c r="AX88"/>
      <c r="AY88"/>
      <c r="AZ88"/>
      <c r="BA88"/>
      <c r="BB88"/>
      <c r="BC88"/>
      <c r="BD88"/>
      <c r="BE88"/>
      <c r="BF88"/>
      <c r="BG88"/>
      <c r="BH88"/>
      <c r="BI88"/>
      <c r="BJ88"/>
      <c r="BK88"/>
      <c r="BL88"/>
      <c r="BM88"/>
      <c r="BN88"/>
      <c r="BO88"/>
      <c r="BP88"/>
      <c r="BQ88"/>
      <c r="BR88"/>
      <c r="BS88"/>
      <c r="BT88"/>
      <c r="BU88"/>
      <c r="BV88"/>
      <c r="BW88"/>
      <c r="BX88"/>
    </row>
    <row r="89" spans="1:76" s="128" customFormat="1" ht="16.5" thickBot="1" x14ac:dyDescent="0.3">
      <c r="A89" s="127" t="s">
        <v>46</v>
      </c>
      <c r="B89" s="154">
        <f>B9</f>
        <v>0</v>
      </c>
      <c r="C89" s="155"/>
      <c r="D89" s="127" t="s">
        <v>134</v>
      </c>
      <c r="E89" s="179">
        <f>E9</f>
        <v>0</v>
      </c>
      <c r="F89" s="180"/>
    </row>
    <row r="90" spans="1:76" s="128" customFormat="1" ht="16.5" thickBot="1" x14ac:dyDescent="0.3">
      <c r="A90" s="127" t="s">
        <v>0</v>
      </c>
      <c r="B90" s="154">
        <f>B10</f>
        <v>0</v>
      </c>
      <c r="C90" s="155"/>
      <c r="D90" s="127" t="s">
        <v>1</v>
      </c>
      <c r="E90" s="156">
        <f>E10</f>
        <v>0</v>
      </c>
      <c r="F90" s="157"/>
    </row>
    <row r="91" spans="1:76" s="128" customFormat="1" ht="16.5" thickBot="1" x14ac:dyDescent="0.3">
      <c r="A91" s="181"/>
      <c r="B91" s="181"/>
      <c r="C91" s="181"/>
      <c r="D91" s="181"/>
      <c r="E91" s="181"/>
      <c r="F91" s="181"/>
    </row>
    <row r="92" spans="1:76" ht="34.9" customHeight="1" thickBot="1" x14ac:dyDescent="0.25">
      <c r="A92" s="167" t="s">
        <v>36</v>
      </c>
      <c r="B92" s="168"/>
      <c r="C92" s="168"/>
      <c r="D92" s="168"/>
      <c r="E92" s="168"/>
      <c r="F92" s="169"/>
    </row>
    <row r="93" spans="1:76" s="99" customFormat="1" ht="79.5" thickBot="1" x14ac:dyDescent="0.3">
      <c r="A93" s="165" t="s">
        <v>124</v>
      </c>
      <c r="B93" s="166"/>
      <c r="C93" s="97" t="s">
        <v>138</v>
      </c>
      <c r="D93" s="97" t="s">
        <v>63</v>
      </c>
      <c r="E93" s="97" t="s">
        <v>71</v>
      </c>
      <c r="F93" s="97" t="s">
        <v>33</v>
      </c>
      <c r="G93" s="3"/>
      <c r="H93" s="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c r="BM93" s="113"/>
    </row>
    <row r="94" spans="1:76" ht="17.649999999999999" customHeight="1" thickBot="1" x14ac:dyDescent="0.25">
      <c r="A94" s="143" t="s">
        <v>37</v>
      </c>
      <c r="B94" s="144"/>
      <c r="C94" s="144"/>
      <c r="D94" s="144"/>
      <c r="E94" s="49"/>
      <c r="F94" s="50"/>
    </row>
    <row r="95" spans="1:76" ht="34.9" customHeight="1" thickBot="1" x14ac:dyDescent="0.25">
      <c r="A95" s="145" t="s">
        <v>55</v>
      </c>
      <c r="B95" s="51" t="s">
        <v>141</v>
      </c>
      <c r="C95" s="140">
        <f>6*$E$52</f>
        <v>720.12</v>
      </c>
      <c r="D95" s="12"/>
      <c r="E95" s="12"/>
      <c r="F95" s="52">
        <f>ROUND(10%*E95,2)</f>
        <v>0</v>
      </c>
    </row>
    <row r="96" spans="1:76" ht="43.15" customHeight="1" thickBot="1" x14ac:dyDescent="0.25">
      <c r="A96" s="145"/>
      <c r="B96" s="53" t="s">
        <v>142</v>
      </c>
      <c r="C96" s="141">
        <f t="shared" ref="C96" si="3">6*$E$52</f>
        <v>720.12</v>
      </c>
      <c r="D96" s="12"/>
      <c r="E96" s="12"/>
      <c r="F96" s="52">
        <f>ROUND(10%*E96,2)</f>
        <v>0</v>
      </c>
    </row>
    <row r="97" spans="1:65" ht="45.6" customHeight="1" thickBot="1" x14ac:dyDescent="0.25">
      <c r="A97" s="55" t="s">
        <v>56</v>
      </c>
      <c r="B97" s="51" t="s">
        <v>143</v>
      </c>
      <c r="C97" s="54" t="s">
        <v>70</v>
      </c>
      <c r="D97" s="12"/>
      <c r="E97" s="12"/>
      <c r="F97" s="56">
        <f t="shared" ref="F97:F98" si="4">ROUND(10%*E97,2)</f>
        <v>0</v>
      </c>
    </row>
    <row r="98" spans="1:65" ht="30.75" thickBot="1" x14ac:dyDescent="0.25">
      <c r="A98" s="57" t="s">
        <v>57</v>
      </c>
      <c r="B98" s="58" t="s">
        <v>58</v>
      </c>
      <c r="C98" s="59" t="s">
        <v>70</v>
      </c>
      <c r="D98" s="16"/>
      <c r="E98" s="12"/>
      <c r="F98" s="60">
        <f t="shared" si="4"/>
        <v>0</v>
      </c>
    </row>
    <row r="99" spans="1:65" s="100" customFormat="1" ht="16.5" thickBot="1" x14ac:dyDescent="0.25">
      <c r="A99" s="105" t="s">
        <v>38</v>
      </c>
      <c r="B99" s="106" t="s">
        <v>64</v>
      </c>
      <c r="C99" s="107"/>
      <c r="D99" s="107"/>
      <c r="E99" s="108"/>
      <c r="F99" s="109"/>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row>
    <row r="100" spans="1:65" ht="48" thickBot="1" x14ac:dyDescent="0.25">
      <c r="A100" s="61" t="s">
        <v>114</v>
      </c>
      <c r="B100" s="94"/>
      <c r="C100" s="140">
        <f>2.5*$E$52</f>
        <v>300.05</v>
      </c>
      <c r="D100" s="12"/>
      <c r="E100" s="12"/>
      <c r="F100" s="62">
        <f t="shared" ref="F100:F108" si="5">ROUND(10%*E100,2)</f>
        <v>0</v>
      </c>
    </row>
    <row r="101" spans="1:65" ht="34.9" customHeight="1" thickBot="1" x14ac:dyDescent="0.25">
      <c r="A101" s="63" t="s">
        <v>120</v>
      </c>
      <c r="B101" s="94"/>
      <c r="C101" s="140">
        <f>3.3*$E$52</f>
        <v>396.06599999999997</v>
      </c>
      <c r="D101" s="12"/>
      <c r="E101" s="12"/>
      <c r="F101" s="56">
        <f t="shared" si="5"/>
        <v>0</v>
      </c>
    </row>
    <row r="102" spans="1:65" ht="34.9" customHeight="1" thickBot="1" x14ac:dyDescent="0.25">
      <c r="A102" s="64" t="s">
        <v>115</v>
      </c>
      <c r="B102" s="94"/>
      <c r="C102" s="140">
        <f>8*$E$52</f>
        <v>960.16</v>
      </c>
      <c r="D102" s="12"/>
      <c r="E102" s="12"/>
      <c r="F102" s="56">
        <f t="shared" si="5"/>
        <v>0</v>
      </c>
    </row>
    <row r="103" spans="1:65" ht="34.9" customHeight="1" thickBot="1" x14ac:dyDescent="0.25">
      <c r="A103" s="64" t="s">
        <v>119</v>
      </c>
      <c r="B103" s="94"/>
      <c r="C103" s="140">
        <f>12*$E$52</f>
        <v>1440.24</v>
      </c>
      <c r="D103" s="12"/>
      <c r="E103" s="12"/>
      <c r="F103" s="56">
        <f t="shared" si="5"/>
        <v>0</v>
      </c>
    </row>
    <row r="104" spans="1:65" ht="48" thickBot="1" x14ac:dyDescent="0.25">
      <c r="A104" s="63" t="s">
        <v>116</v>
      </c>
      <c r="B104" s="94"/>
      <c r="C104" s="140">
        <f>8*$E$52</f>
        <v>960.16</v>
      </c>
      <c r="D104" s="12"/>
      <c r="E104" s="12"/>
      <c r="F104" s="56">
        <f t="shared" si="5"/>
        <v>0</v>
      </c>
    </row>
    <row r="105" spans="1:65" ht="63.75" thickBot="1" x14ac:dyDescent="0.25">
      <c r="A105" s="63" t="s">
        <v>121</v>
      </c>
      <c r="B105" s="94"/>
      <c r="C105" s="140">
        <f>12*$E$52</f>
        <v>1440.24</v>
      </c>
      <c r="D105" s="12"/>
      <c r="E105" s="12"/>
      <c r="F105" s="56">
        <f t="shared" si="5"/>
        <v>0</v>
      </c>
    </row>
    <row r="106" spans="1:65" ht="48" thickBot="1" x14ac:dyDescent="0.25">
      <c r="A106" s="63" t="s">
        <v>117</v>
      </c>
      <c r="B106" s="94"/>
      <c r="C106" s="140">
        <f>12*$E$52</f>
        <v>1440.24</v>
      </c>
      <c r="D106" s="12"/>
      <c r="E106" s="12"/>
      <c r="F106" s="56">
        <f t="shared" si="5"/>
        <v>0</v>
      </c>
    </row>
    <row r="107" spans="1:65" ht="63.75" thickBot="1" x14ac:dyDescent="0.25">
      <c r="A107" s="63" t="s">
        <v>118</v>
      </c>
      <c r="B107" s="94"/>
      <c r="C107" s="142">
        <f>16*$E$52</f>
        <v>1920.32</v>
      </c>
      <c r="D107" s="12"/>
      <c r="E107" s="12"/>
      <c r="F107" s="56">
        <f t="shared" si="5"/>
        <v>0</v>
      </c>
    </row>
    <row r="108" spans="1:65" ht="47.25" thickBot="1" x14ac:dyDescent="0.25">
      <c r="A108" s="65" t="s">
        <v>144</v>
      </c>
      <c r="B108" s="95"/>
      <c r="C108" s="66"/>
      <c r="D108" s="16"/>
      <c r="E108" s="16"/>
      <c r="F108" s="60">
        <f t="shared" si="5"/>
        <v>0</v>
      </c>
    </row>
    <row r="109" spans="1:65" ht="87" customHeight="1" thickBot="1" x14ac:dyDescent="0.25">
      <c r="A109" s="67" t="s">
        <v>122</v>
      </c>
      <c r="B109" s="95"/>
      <c r="C109" s="68"/>
      <c r="D109" s="16"/>
      <c r="E109" s="16"/>
      <c r="F109" s="69">
        <f>ROUND(10%*E109,2)</f>
        <v>0</v>
      </c>
    </row>
    <row r="110" spans="1:65" s="86" customFormat="1" ht="31.9" customHeight="1" x14ac:dyDescent="0.25">
      <c r="A110" s="84"/>
      <c r="B110" s="84"/>
      <c r="C110" s="84"/>
      <c r="D110" s="83" t="s">
        <v>66</v>
      </c>
      <c r="E110" s="85">
        <f>SUM(E100:E109)</f>
        <v>0</v>
      </c>
      <c r="F110" s="85">
        <f>SUM(F100:F109)</f>
        <v>0</v>
      </c>
    </row>
    <row r="111" spans="1:65" ht="15" thickBot="1" x14ac:dyDescent="0.25">
      <c r="A111" s="70"/>
      <c r="B111" s="33"/>
      <c r="C111" s="33"/>
      <c r="D111" s="33"/>
      <c r="E111" s="33"/>
      <c r="F111" s="33"/>
    </row>
    <row r="112" spans="1:65" ht="34.9" customHeight="1" thickBot="1" x14ac:dyDescent="0.25">
      <c r="A112" s="167" t="s">
        <v>39</v>
      </c>
      <c r="B112" s="168"/>
      <c r="C112" s="168"/>
      <c r="D112" s="168"/>
      <c r="E112" s="168"/>
      <c r="F112" s="169"/>
    </row>
    <row r="113" spans="1:65" s="99" customFormat="1" ht="27" customHeight="1" thickBot="1" x14ac:dyDescent="0.3">
      <c r="A113" s="165" t="s">
        <v>126</v>
      </c>
      <c r="B113" s="166"/>
      <c r="C113" s="146" t="s">
        <v>65</v>
      </c>
      <c r="D113" s="147"/>
      <c r="E113" s="97" t="s">
        <v>40</v>
      </c>
      <c r="F113" s="97" t="s">
        <v>33</v>
      </c>
      <c r="G113" s="3"/>
      <c r="H113" s="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c r="BB113" s="113"/>
      <c r="BC113" s="113"/>
      <c r="BD113" s="113"/>
      <c r="BE113" s="113"/>
      <c r="BF113" s="113"/>
      <c r="BG113" s="113"/>
      <c r="BH113" s="113"/>
      <c r="BI113" s="113"/>
      <c r="BJ113" s="113"/>
      <c r="BK113" s="113"/>
      <c r="BL113" s="113"/>
      <c r="BM113" s="113"/>
    </row>
    <row r="114" spans="1:65" ht="30" customHeight="1" thickBot="1" x14ac:dyDescent="0.25">
      <c r="A114" s="160" t="s">
        <v>78</v>
      </c>
      <c r="B114" s="161"/>
      <c r="C114" s="148"/>
      <c r="D114" s="149"/>
      <c r="E114" s="96"/>
      <c r="F114" s="38">
        <v>0</v>
      </c>
    </row>
    <row r="115" spans="1:65" ht="30" customHeight="1" thickBot="1" x14ac:dyDescent="0.25">
      <c r="A115" s="158" t="s">
        <v>79</v>
      </c>
      <c r="B115" s="159"/>
      <c r="C115" s="148"/>
      <c r="D115" s="149"/>
      <c r="E115" s="96"/>
      <c r="F115" s="38">
        <v>0</v>
      </c>
    </row>
    <row r="116" spans="1:65" ht="30" customHeight="1" thickBot="1" x14ac:dyDescent="0.25">
      <c r="A116" s="158" t="s">
        <v>127</v>
      </c>
      <c r="B116" s="159"/>
      <c r="C116" s="148"/>
      <c r="D116" s="149"/>
      <c r="E116" s="96"/>
      <c r="F116" s="38">
        <f t="shared" ref="F116:F121" si="6">ROUND(10%*E116,2)</f>
        <v>0</v>
      </c>
    </row>
    <row r="117" spans="1:65" ht="30" customHeight="1" thickBot="1" x14ac:dyDescent="0.25">
      <c r="A117" s="158" t="s">
        <v>80</v>
      </c>
      <c r="B117" s="159"/>
      <c r="C117" s="148"/>
      <c r="D117" s="149"/>
      <c r="E117" s="96"/>
      <c r="F117" s="38">
        <f t="shared" si="6"/>
        <v>0</v>
      </c>
    </row>
    <row r="118" spans="1:65" ht="30" customHeight="1" thickBot="1" x14ac:dyDescent="0.25">
      <c r="A118" s="158" t="s">
        <v>81</v>
      </c>
      <c r="B118" s="159"/>
      <c r="C118" s="148"/>
      <c r="D118" s="149"/>
      <c r="E118" s="96"/>
      <c r="F118" s="38">
        <f t="shared" si="6"/>
        <v>0</v>
      </c>
    </row>
    <row r="119" spans="1:65" ht="30" customHeight="1" thickBot="1" x14ac:dyDescent="0.25">
      <c r="A119" s="158" t="s">
        <v>82</v>
      </c>
      <c r="B119" s="159"/>
      <c r="C119" s="148"/>
      <c r="D119" s="149"/>
      <c r="E119" s="96"/>
      <c r="F119" s="38">
        <v>0</v>
      </c>
    </row>
    <row r="120" spans="1:65" ht="30" customHeight="1" thickBot="1" x14ac:dyDescent="0.25">
      <c r="A120" s="158" t="s">
        <v>128</v>
      </c>
      <c r="B120" s="159"/>
      <c r="C120" s="92"/>
      <c r="D120" s="93"/>
      <c r="E120" s="96"/>
      <c r="F120" s="38">
        <f t="shared" si="6"/>
        <v>0</v>
      </c>
    </row>
    <row r="121" spans="1:65" ht="30" customHeight="1" thickBot="1" x14ac:dyDescent="0.25">
      <c r="A121" s="158" t="s">
        <v>129</v>
      </c>
      <c r="B121" s="159"/>
      <c r="C121" s="148"/>
      <c r="D121" s="149"/>
      <c r="E121" s="96"/>
      <c r="F121" s="38">
        <f t="shared" si="6"/>
        <v>0</v>
      </c>
    </row>
    <row r="122" spans="1:65" ht="30" customHeight="1" thickBot="1" x14ac:dyDescent="0.25">
      <c r="A122" s="174" t="s">
        <v>130</v>
      </c>
      <c r="B122" s="159"/>
      <c r="C122" s="148"/>
      <c r="D122" s="149"/>
      <c r="E122" s="96"/>
      <c r="F122" s="96"/>
    </row>
    <row r="123" spans="1:65" s="86" customFormat="1" ht="31.9" customHeight="1" x14ac:dyDescent="0.25">
      <c r="A123" s="84"/>
      <c r="B123" s="84"/>
      <c r="C123" s="84"/>
      <c r="D123" s="83" t="s">
        <v>66</v>
      </c>
      <c r="E123" s="85">
        <f>SUM(E114:E122)</f>
        <v>0</v>
      </c>
      <c r="F123" s="85">
        <f>SUM(F114:F122)</f>
        <v>0</v>
      </c>
    </row>
    <row r="124" spans="1:65" ht="15" customHeight="1" thickBot="1" x14ac:dyDescent="0.25">
      <c r="A124" s="70"/>
      <c r="B124" s="33"/>
      <c r="C124" s="101"/>
      <c r="D124" s="101"/>
      <c r="E124" s="102"/>
      <c r="F124" s="102"/>
    </row>
    <row r="125" spans="1:65" s="71" customFormat="1" ht="24" customHeight="1" thickBot="1" x14ac:dyDescent="0.25">
      <c r="A125" s="167" t="s">
        <v>41</v>
      </c>
      <c r="B125" s="168"/>
      <c r="C125" s="168"/>
      <c r="D125" s="168"/>
      <c r="E125" s="168"/>
      <c r="F125" s="169"/>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row>
    <row r="126" spans="1:65" s="99" customFormat="1" ht="18.75" thickBot="1" x14ac:dyDescent="0.3">
      <c r="A126" s="162" t="s">
        <v>42</v>
      </c>
      <c r="B126" s="163"/>
      <c r="C126" s="163"/>
      <c r="D126" s="164"/>
      <c r="E126" s="103" t="s">
        <v>40</v>
      </c>
      <c r="F126" s="104" t="s">
        <v>33</v>
      </c>
      <c r="G126" s="3"/>
      <c r="H126" s="3"/>
      <c r="I126" s="113"/>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113"/>
      <c r="AL126" s="113"/>
      <c r="AM126" s="113"/>
      <c r="AN126" s="113"/>
      <c r="AO126" s="113"/>
      <c r="AP126" s="113"/>
      <c r="AQ126" s="113"/>
      <c r="AR126" s="113"/>
      <c r="AS126" s="113"/>
      <c r="AT126" s="113"/>
      <c r="AU126" s="113"/>
      <c r="AV126" s="113"/>
      <c r="AW126" s="113"/>
      <c r="AX126" s="113"/>
      <c r="AY126" s="113"/>
      <c r="AZ126" s="113"/>
      <c r="BA126" s="113"/>
      <c r="BB126" s="113"/>
      <c r="BC126" s="113"/>
      <c r="BD126" s="113"/>
      <c r="BE126" s="113"/>
      <c r="BF126" s="113"/>
      <c r="BG126" s="113"/>
      <c r="BH126" s="113"/>
      <c r="BI126" s="113"/>
      <c r="BJ126" s="113"/>
      <c r="BK126" s="113"/>
      <c r="BL126" s="113"/>
      <c r="BM126" s="113"/>
    </row>
    <row r="127" spans="1:65" ht="18" x14ac:dyDescent="0.2">
      <c r="A127" s="172" t="s">
        <v>135</v>
      </c>
      <c r="B127" s="173"/>
      <c r="C127" s="173"/>
      <c r="D127" s="173"/>
      <c r="E127" s="74">
        <f>SUM(E58:E70)</f>
        <v>0</v>
      </c>
      <c r="F127" s="75">
        <f>SUM(F58:F70)</f>
        <v>0</v>
      </c>
    </row>
    <row r="128" spans="1:65" ht="25.15" customHeight="1" x14ac:dyDescent="0.2">
      <c r="A128" s="172" t="s">
        <v>43</v>
      </c>
      <c r="B128" s="173"/>
      <c r="C128" s="173"/>
      <c r="D128" s="173"/>
      <c r="E128" s="74">
        <f>SUM(E74:E84)</f>
        <v>0</v>
      </c>
      <c r="F128" s="75">
        <f>SUM(F74:F84)</f>
        <v>0</v>
      </c>
    </row>
    <row r="129" spans="1:6" ht="25.15" customHeight="1" x14ac:dyDescent="0.2">
      <c r="A129" s="172" t="s">
        <v>36</v>
      </c>
      <c r="B129" s="173"/>
      <c r="C129" s="173"/>
      <c r="D129" s="173"/>
      <c r="E129" s="74">
        <f>SUM(E94:E109)</f>
        <v>0</v>
      </c>
      <c r="F129" s="75">
        <f>SUM(F94:F109)</f>
        <v>0</v>
      </c>
    </row>
    <row r="130" spans="1:6" ht="25.15" customHeight="1" x14ac:dyDescent="0.2">
      <c r="A130" s="172" t="s">
        <v>39</v>
      </c>
      <c r="B130" s="173"/>
      <c r="C130" s="173"/>
      <c r="D130" s="173"/>
      <c r="E130" s="74">
        <f>SUM(E114:E122)</f>
        <v>0</v>
      </c>
      <c r="F130" s="75">
        <f>SUM(F114:F122)</f>
        <v>0</v>
      </c>
    </row>
    <row r="131" spans="1:6" ht="25.15" customHeight="1" thickBot="1" x14ac:dyDescent="0.25">
      <c r="A131" s="170" t="s">
        <v>44</v>
      </c>
      <c r="B131" s="171"/>
      <c r="C131" s="171"/>
      <c r="D131" s="171"/>
      <c r="E131" s="76">
        <f>SUM(E127:E130)</f>
        <v>0</v>
      </c>
      <c r="F131" s="77">
        <f>SUM(F127:F130)</f>
        <v>0</v>
      </c>
    </row>
    <row r="132" spans="1:6" ht="20.25" x14ac:dyDescent="0.2">
      <c r="A132" s="150" t="s">
        <v>45</v>
      </c>
      <c r="B132" s="151"/>
      <c r="C132" s="151"/>
      <c r="D132" s="151"/>
      <c r="E132" s="152">
        <f>SUM(E131:F131)</f>
        <v>0</v>
      </c>
      <c r="F132" s="153"/>
    </row>
    <row r="133" spans="1:6" x14ac:dyDescent="0.2">
      <c r="A133" s="33"/>
      <c r="B133" s="33"/>
      <c r="C133" s="33"/>
      <c r="D133" s="33"/>
      <c r="E133" s="33"/>
      <c r="F133" s="78"/>
    </row>
    <row r="134" spans="1:6" x14ac:dyDescent="0.2">
      <c r="A134" s="33"/>
      <c r="B134" s="33"/>
      <c r="C134" s="33"/>
      <c r="D134" s="33"/>
      <c r="E134" s="33"/>
      <c r="F134" s="79"/>
    </row>
    <row r="135" spans="1:6" x14ac:dyDescent="0.2">
      <c r="A135" s="33"/>
      <c r="B135" s="33"/>
      <c r="C135" s="33"/>
      <c r="D135" s="33"/>
      <c r="E135" s="33"/>
      <c r="F135" s="79"/>
    </row>
    <row r="136" spans="1:6" x14ac:dyDescent="0.2">
      <c r="A136" s="33"/>
      <c r="B136" s="33"/>
      <c r="C136" s="33"/>
      <c r="D136" s="33"/>
      <c r="E136" s="33"/>
      <c r="F136" s="79"/>
    </row>
  </sheetData>
  <sheetProtection algorithmName="SHA-512" hashValue="fD4L4Lout07BemaWO+0zGRg7eZ8NYSre85AF1J2i1dMywKsGSc+rIi3wLLCtoMdx9aoSJFJ8EM4fQpcgdl+udg==" saltValue="k1sjfv3ZQMNGM7ge6higug==" spinCount="100000" sheet="1" objects="1" scenarios="1"/>
  <mergeCells count="76">
    <mergeCell ref="B53:E53"/>
    <mergeCell ref="A56:F56"/>
    <mergeCell ref="A62:A63"/>
    <mergeCell ref="A44:F44"/>
    <mergeCell ref="A55:F55"/>
    <mergeCell ref="B51:E51"/>
    <mergeCell ref="A49:F49"/>
    <mergeCell ref="A54:F54"/>
    <mergeCell ref="A45:F45"/>
    <mergeCell ref="E48:F48"/>
    <mergeCell ref="C46:D46"/>
    <mergeCell ref="B47:C47"/>
    <mergeCell ref="E47:F47"/>
    <mergeCell ref="B50:E50"/>
    <mergeCell ref="B48:C48"/>
    <mergeCell ref="C2:F5"/>
    <mergeCell ref="B52:D52"/>
    <mergeCell ref="B14:D14"/>
    <mergeCell ref="A8:F8"/>
    <mergeCell ref="A7:F7"/>
    <mergeCell ref="E10:F10"/>
    <mergeCell ref="B42:D43"/>
    <mergeCell ref="A1:A6"/>
    <mergeCell ref="C6:E6"/>
    <mergeCell ref="B9:C9"/>
    <mergeCell ref="E9:F9"/>
    <mergeCell ref="B10:C10"/>
    <mergeCell ref="A93:B93"/>
    <mergeCell ref="A92:F92"/>
    <mergeCell ref="A86:F86"/>
    <mergeCell ref="B61:C61"/>
    <mergeCell ref="A57:B57"/>
    <mergeCell ref="A73:B73"/>
    <mergeCell ref="B89:C89"/>
    <mergeCell ref="E89:F89"/>
    <mergeCell ref="A91:F91"/>
    <mergeCell ref="A66:A67"/>
    <mergeCell ref="A68:A69"/>
    <mergeCell ref="A72:F72"/>
    <mergeCell ref="A87:F87"/>
    <mergeCell ref="C88:D88"/>
    <mergeCell ref="A74:A77"/>
    <mergeCell ref="A64:A65"/>
    <mergeCell ref="C117:D117"/>
    <mergeCell ref="C122:D122"/>
    <mergeCell ref="C121:D121"/>
    <mergeCell ref="A121:B121"/>
    <mergeCell ref="C118:D118"/>
    <mergeCell ref="A125:F125"/>
    <mergeCell ref="A127:D127"/>
    <mergeCell ref="C119:D119"/>
    <mergeCell ref="A130:D130"/>
    <mergeCell ref="A128:D128"/>
    <mergeCell ref="A122:B122"/>
    <mergeCell ref="A120:B120"/>
    <mergeCell ref="C116:D116"/>
    <mergeCell ref="A132:D132"/>
    <mergeCell ref="E132:F132"/>
    <mergeCell ref="B90:C90"/>
    <mergeCell ref="E90:F90"/>
    <mergeCell ref="A119:B119"/>
    <mergeCell ref="A114:B114"/>
    <mergeCell ref="A115:B115"/>
    <mergeCell ref="A116:B116"/>
    <mergeCell ref="A117:B117"/>
    <mergeCell ref="A118:B118"/>
    <mergeCell ref="A126:D126"/>
    <mergeCell ref="A113:B113"/>
    <mergeCell ref="A112:F112"/>
    <mergeCell ref="A131:D131"/>
    <mergeCell ref="A129:D129"/>
    <mergeCell ref="A94:D94"/>
    <mergeCell ref="A95:A96"/>
    <mergeCell ref="C113:D113"/>
    <mergeCell ref="C114:D114"/>
    <mergeCell ref="C115:D115"/>
  </mergeCells>
  <conditionalFormatting sqref="B100:B109">
    <cfRule type="containsBlanks" dxfId="24" priority="41">
      <formula>LEN(TRIM(B100))=0</formula>
    </cfRule>
  </conditionalFormatting>
  <conditionalFormatting sqref="B9:C10 E9:F10 E114:E122">
    <cfRule type="containsBlanks" dxfId="23" priority="93" stopIfTrue="1">
      <formula>LEN(TRIM(B9))=0</formula>
    </cfRule>
  </conditionalFormatting>
  <conditionalFormatting sqref="B47:C48 E47:F48">
    <cfRule type="containsBlanks" dxfId="22" priority="84" stopIfTrue="1">
      <formula>LEN(TRIM(B47))=0</formula>
    </cfRule>
  </conditionalFormatting>
  <conditionalFormatting sqref="B89:C90 E89:F90">
    <cfRule type="containsBlanks" dxfId="21" priority="81" stopIfTrue="1">
      <formula>LEN(TRIM(B89))=0</formula>
    </cfRule>
  </conditionalFormatting>
  <conditionalFormatting sqref="C18:C30">
    <cfRule type="containsBlanks" dxfId="20" priority="31">
      <formula>LEN(TRIM(C18))=0</formula>
    </cfRule>
  </conditionalFormatting>
  <conditionalFormatting sqref="C34">
    <cfRule type="containsBlanks" dxfId="19" priority="32">
      <formula>LEN(TRIM(C34))=0</formula>
    </cfRule>
  </conditionalFormatting>
  <conditionalFormatting sqref="C37:C40">
    <cfRule type="containsBlanks" dxfId="18" priority="33">
      <formula>LEN(TRIM(C37))=0</formula>
    </cfRule>
  </conditionalFormatting>
  <conditionalFormatting sqref="C58:C60">
    <cfRule type="containsBlanks" dxfId="17" priority="24">
      <formula>LEN(TRIM(C58))=0</formula>
    </cfRule>
  </conditionalFormatting>
  <conditionalFormatting sqref="C62:C63">
    <cfRule type="cellIs" dxfId="16" priority="3" operator="greaterThan">
      <formula>20000</formula>
    </cfRule>
    <cfRule type="cellIs" dxfId="15" priority="4" operator="greaterThan">
      <formula>20001</formula>
    </cfRule>
  </conditionalFormatting>
  <conditionalFormatting sqref="C62:C69">
    <cfRule type="cellIs" dxfId="14" priority="2" operator="equal">
      <formula>""</formula>
    </cfRule>
  </conditionalFormatting>
  <conditionalFormatting sqref="C64:C65">
    <cfRule type="cellIs" dxfId="13" priority="17" operator="greaterThan">
      <formula>50000</formula>
    </cfRule>
    <cfRule type="cellIs" dxfId="12" priority="18" operator="lessThan">
      <formula>20001</formula>
    </cfRule>
  </conditionalFormatting>
  <conditionalFormatting sqref="C66:C67">
    <cfRule type="cellIs" dxfId="11" priority="11" operator="lessThan">
      <formula>50001</formula>
    </cfRule>
    <cfRule type="cellIs" dxfId="10" priority="12" operator="greaterThan">
      <formula>100000</formula>
    </cfRule>
  </conditionalFormatting>
  <conditionalFormatting sqref="C68:C69">
    <cfRule type="cellIs" dxfId="9" priority="7" operator="lessThan">
      <formula>100001</formula>
    </cfRule>
  </conditionalFormatting>
  <conditionalFormatting sqref="C70">
    <cfRule type="containsBlanks" dxfId="8" priority="35">
      <formula>LEN(TRIM(C70))=0</formula>
    </cfRule>
  </conditionalFormatting>
  <conditionalFormatting sqref="C114:D122">
    <cfRule type="containsBlanks" dxfId="7" priority="45">
      <formula>LEN(TRIM(C114))=0</formula>
    </cfRule>
  </conditionalFormatting>
  <conditionalFormatting sqref="D16">
    <cfRule type="containsBlanks" dxfId="6" priority="30">
      <formula>LEN(TRIM(D16))=0</formula>
    </cfRule>
  </conditionalFormatting>
  <conditionalFormatting sqref="D74:E84">
    <cfRule type="containsBlanks" dxfId="5" priority="1">
      <formula>LEN(TRIM(D74))=0</formula>
    </cfRule>
  </conditionalFormatting>
  <conditionalFormatting sqref="D95:E98">
    <cfRule type="containsBlanks" dxfId="4" priority="40">
      <formula>LEN(TRIM(D95))=0</formula>
    </cfRule>
  </conditionalFormatting>
  <conditionalFormatting sqref="D100:E109">
    <cfRule type="containsBlanks" dxfId="3" priority="42">
      <formula>LEN(TRIM(D100))=0</formula>
    </cfRule>
  </conditionalFormatting>
  <conditionalFormatting sqref="E59:E60">
    <cfRule type="containsBlanks" dxfId="2" priority="26">
      <formula>LEN(TRIM(E59))=0</formula>
    </cfRule>
  </conditionalFormatting>
  <conditionalFormatting sqref="E62:E70">
    <cfRule type="containsBlanks" dxfId="1" priority="34">
      <formula>LEN(TRIM(E62))=0</formula>
    </cfRule>
  </conditionalFormatting>
  <conditionalFormatting sqref="F122">
    <cfRule type="containsBlanks" dxfId="0" priority="28" stopIfTrue="1">
      <formula>LEN(TRIM(F122))=0</formula>
    </cfRule>
  </conditionalFormatting>
  <dataValidations count="1">
    <dataValidation type="custom" allowBlank="1" showInputMessage="1" showErrorMessage="1" errorTitle="Review enteries for Damages" error="Only one set of Damages allowable" sqref="C62:C69" xr:uid="{2B9B5923-7A4E-4617-A47C-948479D55BC4}">
      <formula1>COUNTA($C$62:$C$70)&lt;=1</formula1>
    </dataValidation>
  </dataValidations>
  <pageMargins left="0.7" right="0.7" top="0.75" bottom="0.75" header="0.3" footer="0.3"/>
  <pageSetup paperSize="9" scale="45" fitToHeight="0" orientation="portrait" horizontalDpi="300" verticalDpi="300" r:id="rId1"/>
  <headerFooter>
    <oddFooter>&amp;L(Version 1.37 as at 18-02-19)&amp;C&amp;"-,Italic"Motor Accidents Compensation Regulation 2015&amp;R&amp;P</oddFooter>
  </headerFooter>
  <rowBreaks count="2" manualBreakCount="2">
    <brk id="43" max="16383" man="1"/>
    <brk id="85" max="16383" man="1"/>
  </rowBreaks>
  <ignoredErrors>
    <ignoredError sqref="C103:C104 C78"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3EB8AD1AB5E64DBD9907591D8D8422" ma:contentTypeVersion="11" ma:contentTypeDescription="Create a new document." ma:contentTypeScope="" ma:versionID="d4de268a7e1ea650f88aa2a810c63066">
  <xsd:schema xmlns:xsd="http://www.w3.org/2001/XMLSchema" xmlns:xs="http://www.w3.org/2001/XMLSchema" xmlns:p="http://schemas.microsoft.com/office/2006/metadata/properties" xmlns:ns2="fa5e2ab4-940d-4728-9086-a38b4400f5b6" xmlns:ns3="f2a99c9f-eaec-4ae4-a770-013a50fab095" targetNamespace="http://schemas.microsoft.com/office/2006/metadata/properties" ma:root="true" ma:fieldsID="bba4875ea5d00d96fae57f78a215e92d" ns2:_="" ns3:_="">
    <xsd:import namespace="fa5e2ab4-940d-4728-9086-a38b4400f5b6"/>
    <xsd:import namespace="f2a99c9f-eaec-4ae4-a770-013a50fab095"/>
    <xsd:element name="properties">
      <xsd:complexType>
        <xsd:sequence>
          <xsd:element name="documentManagement">
            <xsd:complexType>
              <xsd:all>
                <xsd:element ref="ns2:MediaServiceMetadata" minOccurs="0"/>
                <xsd:element ref="ns2:MediaServiceFastMetadata" minOccurs="0"/>
                <xsd:element ref="ns2:Decision_x0020_Type" minOccurs="0"/>
                <xsd:element ref="ns2:Article" minOccurs="0"/>
                <xsd:element ref="ns2:_x0075_o05" minOccurs="0"/>
                <xsd:element ref="ns2:WorkshopArticle" minOccurs="0"/>
                <xsd:element ref="ns2:m76i"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e2ab4-940d-4728-9086-a38b4400f5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Decision_x0020_Type" ma:index="10" nillable="true" ma:displayName="Decision Type" ma:format="Dropdown" ma:internalName="Decision_x0020_Type">
      <xsd:simpleType>
        <xsd:restriction base="dms:Choice">
          <xsd:enumeration value="Claims"/>
          <xsd:enumeration value="Merit"/>
          <xsd:enumeration value="Medical"/>
        </xsd:restriction>
      </xsd:simpleType>
    </xsd:element>
    <xsd:element name="Article" ma:index="11" nillable="true" ma:displayName="Article" ma:format="Dropdown" ma:internalName="Article">
      <xsd:simpleType>
        <xsd:restriction base="dms:Text">
          <xsd:maxLength value="255"/>
        </xsd:restriction>
      </xsd:simpleType>
    </xsd:element>
    <xsd:element name="_x0075_o05" ma:index="12" nillable="true" ma:displayName="Article" ma:internalName="_x0075_o05">
      <xsd:simpleType>
        <xsd:restriction base="dms:Text"/>
      </xsd:simpleType>
    </xsd:element>
    <xsd:element name="WorkshopArticle" ma:index="13" nillable="true" ma:displayName="Workshop Article" ma:format="Dropdown" ma:internalName="WorkshopArticle">
      <xsd:simpleType>
        <xsd:restriction base="dms:Text">
          <xsd:maxLength value="255"/>
        </xsd:restriction>
      </xsd:simpleType>
    </xsd:element>
    <xsd:element name="m76i" ma:index="14" nillable="true" ma:displayName="Workshop" ma:internalName="m76i">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a99c9f-eaec-4ae4-a770-013a50fab09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75_o05 xmlns="fa5e2ab4-940d-4728-9086-a38b4400f5b6" xsi:nil="true"/>
    <Decision_x0020_Type xmlns="fa5e2ab4-940d-4728-9086-a38b4400f5b6" xsi:nil="true"/>
    <WorkshopArticle xmlns="fa5e2ab4-940d-4728-9086-a38b4400f5b6" xsi:nil="true"/>
    <Article xmlns="fa5e2ab4-940d-4728-9086-a38b4400f5b6" xsi:nil="true"/>
    <m76i xmlns="fa5e2ab4-940d-4728-9086-a38b4400f5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819910-98E0-4F75-951B-C0F778FDFE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e2ab4-940d-4728-9086-a38b4400f5b6"/>
    <ds:schemaRef ds:uri="f2a99c9f-eaec-4ae4-a770-013a50fab0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2AE9CF-4438-4A1A-A327-EE5F534AE6C9}">
  <ds:schemaRefs>
    <ds:schemaRef ds:uri="http://schemas.microsoft.com/office/2006/documentManagement/types"/>
    <ds:schemaRef ds:uri="http://purl.org/dc/terms/"/>
    <ds:schemaRef ds:uri="f2a99c9f-eaec-4ae4-a770-013a50fab095"/>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fa5e2ab4-940d-4728-9086-a38b4400f5b6"/>
    <ds:schemaRef ds:uri="http://www.w3.org/XML/1998/namespace"/>
  </ds:schemaRefs>
</ds:datastoreItem>
</file>

<file path=customXml/itemProps3.xml><?xml version="1.0" encoding="utf-8"?>
<ds:datastoreItem xmlns:ds="http://schemas.openxmlformats.org/officeDocument/2006/customXml" ds:itemID="{E5E2DA4D-653A-4C4E-8CE6-488702F0F9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Luke Donabauer</dc:creator>
  <cp:keywords/>
  <dc:description/>
  <cp:lastModifiedBy>Delilah Rodrigues</cp:lastModifiedBy>
  <cp:revision/>
  <cp:lastPrinted>2021-08-25T23:36:34Z</cp:lastPrinted>
  <dcterms:created xsi:type="dcterms:W3CDTF">2018-09-28T05:43:06Z</dcterms:created>
  <dcterms:modified xsi:type="dcterms:W3CDTF">2024-09-18T23:43:45Z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0x010100EB3EB8AD1AB5E64DBD9907591D8D8422</vt:lpwstr>
  </property>
</Properties>
</file>